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$Maria Nubia Huertas\Nubia Huertas\GRUPO ESTUDIOS SECTORIALES\COSTOS DE OPERACION\BOLETINES\"/>
    </mc:Choice>
  </mc:AlternateContent>
  <bookViews>
    <workbookView xWindow="480" yWindow="930" windowWidth="20865" windowHeight="8370" firstSheet="2" activeTab="7"/>
  </bookViews>
  <sheets>
    <sheet name="CONTENIDO" sheetId="21" r:id="rId1"/>
    <sheet name="BASE DE DATOS" sheetId="31" r:id="rId2"/>
    <sheet name="EMPRESAS - TIPO AERONAVE" sheetId="22" r:id="rId3"/>
    <sheet name="COBERTURA" sheetId="28" r:id="rId4"/>
    <sheet name="GRAFICAS" sheetId="32" r:id="rId5"/>
    <sheet name="PAX REGULAR NACIONAL  I SEM" sheetId="9" r:id="rId6"/>
    <sheet name="PAX-  EXTRAN I SEM " sheetId="24" r:id="rId7"/>
    <sheet name="CARGA -EXTRANJERA I SEM" sheetId="23" r:id="rId8"/>
    <sheet name="CARGA NAL  I SEM 2013" sheetId="5" r:id="rId9"/>
    <sheet name="COMERC. REGIONAL I SEM" sheetId="7" r:id="rId10"/>
    <sheet name="AEROTAXIS I SEM" sheetId="6" r:id="rId11"/>
    <sheet name="TRABAJ AEREOS ESPEC I SEM " sheetId="8" r:id="rId12"/>
    <sheet name="AVIACION AGRICOLA  I SEM 2013" sheetId="15" r:id="rId13"/>
    <sheet name="ESPECIAL DE CARGA 2013" sheetId="29" r:id="rId14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Q26" i="9" l="1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C19" i="24"/>
  <c r="G19" i="24"/>
  <c r="K19" i="24"/>
  <c r="B19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B18" i="24"/>
  <c r="C14" i="24"/>
  <c r="D14" i="24"/>
  <c r="D19" i="24" s="1"/>
  <c r="E14" i="24"/>
  <c r="E19" i="24" s="1"/>
  <c r="F14" i="24"/>
  <c r="F19" i="24" s="1"/>
  <c r="G14" i="24"/>
  <c r="H14" i="24"/>
  <c r="H19" i="24" s="1"/>
  <c r="I14" i="24"/>
  <c r="I19" i="24" s="1"/>
  <c r="J14" i="24"/>
  <c r="J19" i="24" s="1"/>
  <c r="K14" i="24"/>
  <c r="L14" i="24"/>
  <c r="L19" i="24" s="1"/>
  <c r="M14" i="24"/>
  <c r="M19" i="24" s="1"/>
  <c r="N14" i="24"/>
  <c r="N19" i="24" s="1"/>
  <c r="B14" i="24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K19" i="9"/>
  <c r="D14" i="9"/>
  <c r="E14" i="9"/>
  <c r="F14" i="9"/>
  <c r="F19" i="9" s="1"/>
  <c r="G14" i="9"/>
  <c r="G19" i="9" s="1"/>
  <c r="H14" i="9"/>
  <c r="I14" i="9"/>
  <c r="J14" i="9"/>
  <c r="J19" i="9" s="1"/>
  <c r="K14" i="9"/>
  <c r="L14" i="9"/>
  <c r="M14" i="9"/>
  <c r="N14" i="9"/>
  <c r="N19" i="9" s="1"/>
  <c r="O14" i="9"/>
  <c r="O19" i="9" s="1"/>
  <c r="P14" i="9"/>
  <c r="Q14" i="9"/>
  <c r="C18" i="9"/>
  <c r="C14" i="9"/>
  <c r="C19" i="9" s="1"/>
  <c r="M19" i="9" l="1"/>
  <c r="P19" i="9"/>
  <c r="L19" i="9"/>
  <c r="H19" i="9"/>
  <c r="D19" i="9"/>
  <c r="I19" i="9"/>
  <c r="Q19" i="9"/>
  <c r="E19" i="9"/>
  <c r="T280" i="31" l="1"/>
  <c r="Q274" i="31"/>
  <c r="S274" i="31"/>
  <c r="C12" i="15" l="1"/>
  <c r="C17" i="15" s="1"/>
  <c r="D12" i="15"/>
  <c r="D17" i="15" s="1"/>
  <c r="E12" i="15"/>
  <c r="E17" i="15" s="1"/>
  <c r="F12" i="15"/>
  <c r="F17" i="15" s="1"/>
  <c r="G12" i="15"/>
  <c r="G17" i="15" s="1"/>
  <c r="H12" i="15"/>
  <c r="H17" i="15" s="1"/>
  <c r="B12" i="15"/>
  <c r="B17" i="15" s="1"/>
  <c r="C16" i="15"/>
  <c r="D16" i="15"/>
  <c r="E16" i="15"/>
  <c r="F16" i="15"/>
  <c r="G16" i="15"/>
  <c r="H16" i="15"/>
  <c r="B16" i="15"/>
  <c r="B25" i="15" l="1"/>
  <c r="B24" i="15"/>
  <c r="E18" i="29"/>
  <c r="E36" i="29" s="1"/>
  <c r="C17" i="29"/>
  <c r="C18" i="29" s="1"/>
  <c r="D17" i="29"/>
  <c r="E17" i="29"/>
  <c r="E37" i="29" s="1"/>
  <c r="F17" i="29"/>
  <c r="F18" i="29" s="1"/>
  <c r="B17" i="29"/>
  <c r="B18" i="29" s="1"/>
  <c r="C13" i="29"/>
  <c r="D13" i="29"/>
  <c r="E13" i="29"/>
  <c r="E33" i="29" s="1"/>
  <c r="F13" i="29"/>
  <c r="F33" i="29" s="1"/>
  <c r="B13" i="29"/>
  <c r="F38" i="29" l="1"/>
  <c r="F34" i="29"/>
  <c r="F36" i="29"/>
  <c r="F35" i="29"/>
  <c r="F32" i="29"/>
  <c r="F31" i="29"/>
  <c r="F30" i="29"/>
  <c r="F29" i="29"/>
  <c r="F28" i="29"/>
  <c r="F27" i="29"/>
  <c r="F26" i="29"/>
  <c r="F25" i="29"/>
  <c r="C36" i="29"/>
  <c r="C30" i="29"/>
  <c r="C27" i="29"/>
  <c r="C38" i="29"/>
  <c r="C34" i="29"/>
  <c r="C32" i="29"/>
  <c r="C28" i="29"/>
  <c r="C35" i="29"/>
  <c r="C31" i="29"/>
  <c r="C29" i="29"/>
  <c r="C26" i="29"/>
  <c r="C25" i="29"/>
  <c r="B36" i="29"/>
  <c r="B27" i="29"/>
  <c r="B31" i="29"/>
  <c r="B30" i="29"/>
  <c r="B38" i="29"/>
  <c r="B34" i="29"/>
  <c r="B28" i="29"/>
  <c r="B32" i="29"/>
  <c r="B35" i="29"/>
  <c r="B26" i="29"/>
  <c r="B29" i="29"/>
  <c r="B25" i="29"/>
  <c r="B33" i="29"/>
  <c r="C33" i="29"/>
  <c r="D37" i="29"/>
  <c r="E34" i="29"/>
  <c r="E38" i="29"/>
  <c r="D18" i="29"/>
  <c r="B37" i="29"/>
  <c r="C37" i="29"/>
  <c r="E25" i="29"/>
  <c r="E26" i="29"/>
  <c r="E27" i="29"/>
  <c r="E28" i="29"/>
  <c r="E29" i="29"/>
  <c r="E30" i="29"/>
  <c r="E31" i="29"/>
  <c r="E32" i="29"/>
  <c r="E35" i="29"/>
  <c r="F37" i="29"/>
  <c r="G24" i="15"/>
  <c r="H24" i="15"/>
  <c r="G25" i="15"/>
  <c r="H25" i="15"/>
  <c r="G26" i="15"/>
  <c r="H26" i="15"/>
  <c r="G27" i="15"/>
  <c r="H27" i="15"/>
  <c r="G28" i="15"/>
  <c r="H28" i="15"/>
  <c r="G29" i="15"/>
  <c r="H29" i="15"/>
  <c r="G30" i="15"/>
  <c r="H30" i="15"/>
  <c r="G31" i="15"/>
  <c r="H31" i="15"/>
  <c r="G32" i="15"/>
  <c r="H32" i="15"/>
  <c r="G33" i="15"/>
  <c r="H33" i="15"/>
  <c r="G34" i="15"/>
  <c r="H34" i="15"/>
  <c r="G35" i="15"/>
  <c r="H35" i="15"/>
  <c r="G36" i="15"/>
  <c r="H36" i="15"/>
  <c r="C16" i="8"/>
  <c r="C36" i="8" s="1"/>
  <c r="D16" i="8"/>
  <c r="E16" i="8"/>
  <c r="F16" i="8"/>
  <c r="G16" i="8"/>
  <c r="G36" i="8" s="1"/>
  <c r="H16" i="8"/>
  <c r="C17" i="8"/>
  <c r="C24" i="8" s="1"/>
  <c r="G17" i="8"/>
  <c r="G24" i="8" s="1"/>
  <c r="C12" i="8"/>
  <c r="C32" i="8" s="1"/>
  <c r="D12" i="8"/>
  <c r="D17" i="8" s="1"/>
  <c r="E12" i="8"/>
  <c r="E17" i="8" s="1"/>
  <c r="F12" i="8"/>
  <c r="F17" i="8" s="1"/>
  <c r="G12" i="8"/>
  <c r="G32" i="8" s="1"/>
  <c r="H12" i="8"/>
  <c r="H17" i="8" s="1"/>
  <c r="B17" i="8"/>
  <c r="B25" i="8" s="1"/>
  <c r="B16" i="8"/>
  <c r="B12" i="8"/>
  <c r="C16" i="5"/>
  <c r="D16" i="5"/>
  <c r="D17" i="5" s="1"/>
  <c r="E16" i="5"/>
  <c r="F16" i="5"/>
  <c r="G16" i="5"/>
  <c r="H16" i="5"/>
  <c r="H17" i="5" s="1"/>
  <c r="I16" i="5"/>
  <c r="G17" i="5"/>
  <c r="C12" i="5"/>
  <c r="C17" i="5" s="1"/>
  <c r="D12" i="5"/>
  <c r="E12" i="5"/>
  <c r="E17" i="5" s="1"/>
  <c r="F12" i="5"/>
  <c r="G12" i="5"/>
  <c r="H12" i="5"/>
  <c r="I12" i="5"/>
  <c r="I17" i="5" s="1"/>
  <c r="B16" i="5"/>
  <c r="B12" i="5"/>
  <c r="B17" i="5" s="1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D18" i="6"/>
  <c r="H18" i="6"/>
  <c r="L18" i="6"/>
  <c r="P18" i="6"/>
  <c r="T18" i="6"/>
  <c r="X18" i="6"/>
  <c r="AB18" i="6"/>
  <c r="AF18" i="6"/>
  <c r="AJ18" i="6"/>
  <c r="AN18" i="6"/>
  <c r="AR18" i="6"/>
  <c r="C13" i="6"/>
  <c r="C18" i="6" s="1"/>
  <c r="D13" i="6"/>
  <c r="E13" i="6"/>
  <c r="E18" i="6" s="1"/>
  <c r="F13" i="6"/>
  <c r="F18" i="6" s="1"/>
  <c r="G13" i="6"/>
  <c r="G18" i="6" s="1"/>
  <c r="H13" i="6"/>
  <c r="I13" i="6"/>
  <c r="I18" i="6" s="1"/>
  <c r="J13" i="6"/>
  <c r="J18" i="6" s="1"/>
  <c r="K13" i="6"/>
  <c r="K18" i="6" s="1"/>
  <c r="L13" i="6"/>
  <c r="M13" i="6"/>
  <c r="M18" i="6" s="1"/>
  <c r="N13" i="6"/>
  <c r="N18" i="6" s="1"/>
  <c r="O13" i="6"/>
  <c r="O18" i="6" s="1"/>
  <c r="P13" i="6"/>
  <c r="Q13" i="6"/>
  <c r="Q18" i="6" s="1"/>
  <c r="R13" i="6"/>
  <c r="R18" i="6" s="1"/>
  <c r="S13" i="6"/>
  <c r="S18" i="6" s="1"/>
  <c r="T13" i="6"/>
  <c r="U13" i="6"/>
  <c r="U18" i="6" s="1"/>
  <c r="V13" i="6"/>
  <c r="V18" i="6" s="1"/>
  <c r="W13" i="6"/>
  <c r="W18" i="6" s="1"/>
  <c r="X13" i="6"/>
  <c r="Y13" i="6"/>
  <c r="Y18" i="6" s="1"/>
  <c r="Z13" i="6"/>
  <c r="Z18" i="6" s="1"/>
  <c r="AA13" i="6"/>
  <c r="AA18" i="6" s="1"/>
  <c r="AB13" i="6"/>
  <c r="AC13" i="6"/>
  <c r="AC18" i="6" s="1"/>
  <c r="AD13" i="6"/>
  <c r="AD18" i="6" s="1"/>
  <c r="AE13" i="6"/>
  <c r="AE18" i="6" s="1"/>
  <c r="AF13" i="6"/>
  <c r="AG13" i="6"/>
  <c r="AG18" i="6" s="1"/>
  <c r="AH13" i="6"/>
  <c r="AH18" i="6" s="1"/>
  <c r="AI13" i="6"/>
  <c r="AI18" i="6" s="1"/>
  <c r="AJ13" i="6"/>
  <c r="AK13" i="6"/>
  <c r="AK18" i="6" s="1"/>
  <c r="AL13" i="6"/>
  <c r="AL18" i="6" s="1"/>
  <c r="AM13" i="6"/>
  <c r="AM18" i="6" s="1"/>
  <c r="AN13" i="6"/>
  <c r="AO13" i="6"/>
  <c r="AO18" i="6" s="1"/>
  <c r="AP13" i="6"/>
  <c r="AP18" i="6" s="1"/>
  <c r="AQ13" i="6"/>
  <c r="AQ18" i="6" s="1"/>
  <c r="AR13" i="6"/>
  <c r="AS13" i="6"/>
  <c r="AS18" i="6" s="1"/>
  <c r="B17" i="6"/>
  <c r="B13" i="6"/>
  <c r="B18" i="6" s="1"/>
  <c r="I23" i="5"/>
  <c r="C16" i="23"/>
  <c r="D16" i="23"/>
  <c r="E16" i="23"/>
  <c r="F16" i="23"/>
  <c r="G16" i="23"/>
  <c r="H16" i="23"/>
  <c r="F17" i="23"/>
  <c r="C12" i="23"/>
  <c r="C17" i="23" s="1"/>
  <c r="D12" i="23"/>
  <c r="D17" i="23" s="1"/>
  <c r="E12" i="23"/>
  <c r="E17" i="23" s="1"/>
  <c r="F12" i="23"/>
  <c r="G12" i="23"/>
  <c r="H12" i="23"/>
  <c r="B16" i="23"/>
  <c r="B12" i="23"/>
  <c r="B17" i="23" s="1"/>
  <c r="E9" i="32"/>
  <c r="C15" i="32"/>
  <c r="B15" i="32"/>
  <c r="C3" i="32"/>
  <c r="C11" i="32" s="1"/>
  <c r="C16" i="32" s="1"/>
  <c r="M39" i="9"/>
  <c r="P35" i="9"/>
  <c r="M26" i="9"/>
  <c r="N26" i="9"/>
  <c r="O26" i="9"/>
  <c r="P26" i="9"/>
  <c r="M27" i="9"/>
  <c r="N27" i="9"/>
  <c r="O27" i="9"/>
  <c r="P27" i="9"/>
  <c r="M28" i="9"/>
  <c r="N28" i="9"/>
  <c r="O28" i="9"/>
  <c r="P28" i="9"/>
  <c r="M29" i="9"/>
  <c r="N29" i="9"/>
  <c r="O29" i="9"/>
  <c r="P29" i="9"/>
  <c r="M30" i="9"/>
  <c r="N30" i="9"/>
  <c r="O30" i="9"/>
  <c r="P30" i="9"/>
  <c r="M31" i="9"/>
  <c r="N31" i="9"/>
  <c r="O31" i="9"/>
  <c r="P31" i="9"/>
  <c r="M32" i="9"/>
  <c r="N32" i="9"/>
  <c r="O32" i="9"/>
  <c r="P32" i="9"/>
  <c r="M33" i="9"/>
  <c r="N33" i="9"/>
  <c r="O33" i="9"/>
  <c r="P33" i="9"/>
  <c r="M34" i="9"/>
  <c r="N34" i="9"/>
  <c r="O34" i="9"/>
  <c r="P34" i="9"/>
  <c r="M35" i="9"/>
  <c r="N35" i="9"/>
  <c r="O35" i="9"/>
  <c r="M36" i="9"/>
  <c r="N36" i="9"/>
  <c r="O36" i="9"/>
  <c r="P36" i="9"/>
  <c r="M37" i="9"/>
  <c r="N37" i="9"/>
  <c r="O37" i="9"/>
  <c r="P37" i="9"/>
  <c r="M38" i="9"/>
  <c r="N38" i="9"/>
  <c r="O38" i="9"/>
  <c r="P38" i="9"/>
  <c r="N39" i="9"/>
  <c r="O39" i="9"/>
  <c r="P39" i="9"/>
  <c r="M40" i="9"/>
  <c r="N40" i="9"/>
  <c r="O40" i="9"/>
  <c r="P40" i="9"/>
  <c r="B21" i="9"/>
  <c r="B22" i="9"/>
  <c r="B20" i="9"/>
  <c r="B6" i="9" s="1"/>
  <c r="B8" i="9" l="1"/>
  <c r="B5" i="9"/>
  <c r="B10" i="9"/>
  <c r="B9" i="9"/>
  <c r="H17" i="23"/>
  <c r="F24" i="8"/>
  <c r="F25" i="8"/>
  <c r="F27" i="8"/>
  <c r="F29" i="8"/>
  <c r="F31" i="8"/>
  <c r="F33" i="8"/>
  <c r="F35" i="8"/>
  <c r="F37" i="8"/>
  <c r="F28" i="8"/>
  <c r="F30" i="8"/>
  <c r="F32" i="8"/>
  <c r="F26" i="8"/>
  <c r="F34" i="8"/>
  <c r="F36" i="8"/>
  <c r="E25" i="8"/>
  <c r="E27" i="8"/>
  <c r="E29" i="8"/>
  <c r="E31" i="8"/>
  <c r="E33" i="8"/>
  <c r="E35" i="8"/>
  <c r="E37" i="8"/>
  <c r="E24" i="8"/>
  <c r="E26" i="8"/>
  <c r="E28" i="8"/>
  <c r="E30" i="8"/>
  <c r="E34" i="8"/>
  <c r="E36" i="8"/>
  <c r="H27" i="8"/>
  <c r="H29" i="8"/>
  <c r="H31" i="8"/>
  <c r="H33" i="8"/>
  <c r="H35" i="8"/>
  <c r="H37" i="8"/>
  <c r="H24" i="8"/>
  <c r="H26" i="8"/>
  <c r="H28" i="8"/>
  <c r="H30" i="8"/>
  <c r="H34" i="8"/>
  <c r="H25" i="8"/>
  <c r="D24" i="8"/>
  <c r="D26" i="8"/>
  <c r="D28" i="8"/>
  <c r="D30" i="8"/>
  <c r="D34" i="8"/>
  <c r="D35" i="8"/>
  <c r="D37" i="8"/>
  <c r="D25" i="8"/>
  <c r="D27" i="8"/>
  <c r="D29" i="8"/>
  <c r="D31" i="8"/>
  <c r="D33" i="8"/>
  <c r="H36" i="8"/>
  <c r="D36" i="8"/>
  <c r="H30" i="23"/>
  <c r="B32" i="8"/>
  <c r="B35" i="8"/>
  <c r="B31" i="8"/>
  <c r="B27" i="8"/>
  <c r="G37" i="8"/>
  <c r="C37" i="8"/>
  <c r="G35" i="8"/>
  <c r="C35" i="8"/>
  <c r="G33" i="8"/>
  <c r="C33" i="8"/>
  <c r="E32" i="8"/>
  <c r="G31" i="8"/>
  <c r="C31" i="8"/>
  <c r="G29" i="8"/>
  <c r="C29" i="8"/>
  <c r="G27" i="8"/>
  <c r="C27" i="8"/>
  <c r="G25" i="8"/>
  <c r="C25" i="8"/>
  <c r="B28" i="8"/>
  <c r="F17" i="5"/>
  <c r="B34" i="8"/>
  <c r="B30" i="8"/>
  <c r="B26" i="8"/>
  <c r="H32" i="8"/>
  <c r="D32" i="8"/>
  <c r="D36" i="29"/>
  <c r="D35" i="29"/>
  <c r="D32" i="29"/>
  <c r="D31" i="29"/>
  <c r="D30" i="29"/>
  <c r="D29" i="29"/>
  <c r="D28" i="29"/>
  <c r="D27" i="29"/>
  <c r="D26" i="29"/>
  <c r="D25" i="29"/>
  <c r="D33" i="29"/>
  <c r="D38" i="29"/>
  <c r="D34" i="29"/>
  <c r="B36" i="8"/>
  <c r="G17" i="23"/>
  <c r="G29" i="23" s="1"/>
  <c r="B37" i="8"/>
  <c r="B33" i="8"/>
  <c r="B29" i="8"/>
  <c r="G34" i="8"/>
  <c r="C34" i="8"/>
  <c r="G30" i="8"/>
  <c r="C30" i="8"/>
  <c r="G28" i="8"/>
  <c r="C28" i="8"/>
  <c r="G26" i="8"/>
  <c r="C26" i="8"/>
  <c r="I34" i="5"/>
  <c r="I32" i="5"/>
  <c r="I30" i="5"/>
  <c r="I28" i="5"/>
  <c r="I26" i="5"/>
  <c r="I24" i="5"/>
  <c r="I35" i="5"/>
  <c r="I33" i="5"/>
  <c r="I31" i="5"/>
  <c r="I29" i="5"/>
  <c r="I27" i="5"/>
  <c r="I25" i="5"/>
  <c r="B7" i="9"/>
  <c r="B3" i="32"/>
  <c r="B11" i="32" s="1"/>
  <c r="B16" i="32" s="1"/>
  <c r="G34" i="23" l="1"/>
  <c r="H23" i="23"/>
  <c r="H25" i="23"/>
  <c r="H27" i="23"/>
  <c r="H31" i="23"/>
  <c r="H33" i="23"/>
  <c r="H35" i="23"/>
  <c r="H24" i="23"/>
  <c r="H32" i="23"/>
  <c r="H26" i="23"/>
  <c r="H28" i="23"/>
  <c r="H29" i="23"/>
  <c r="G23" i="23"/>
  <c r="G25" i="23"/>
  <c r="G27" i="23"/>
  <c r="G31" i="23"/>
  <c r="G33" i="23"/>
  <c r="G35" i="23"/>
  <c r="G24" i="23"/>
  <c r="G26" i="23"/>
  <c r="G28" i="23"/>
  <c r="G32" i="23"/>
  <c r="G30" i="23"/>
  <c r="H34" i="23"/>
  <c r="E19" i="32"/>
  <c r="E18" i="32"/>
  <c r="E17" i="32"/>
  <c r="D15" i="32"/>
  <c r="E14" i="32"/>
  <c r="I13" i="32" s="1"/>
  <c r="D14" i="32"/>
  <c r="B34" i="32" s="1"/>
  <c r="E13" i="32"/>
  <c r="I12" i="32" s="1"/>
  <c r="D13" i="32"/>
  <c r="B33" i="32" s="1"/>
  <c r="E12" i="32"/>
  <c r="D12" i="32"/>
  <c r="B32" i="32" s="1"/>
  <c r="E10" i="32"/>
  <c r="I10" i="32" s="1"/>
  <c r="D10" i="32"/>
  <c r="B31" i="32" s="1"/>
  <c r="I9" i="32"/>
  <c r="D9" i="32"/>
  <c r="B30" i="32" s="1"/>
  <c r="E8" i="32"/>
  <c r="I8" i="32" s="1"/>
  <c r="D8" i="32"/>
  <c r="B29" i="32" s="1"/>
  <c r="E7" i="32"/>
  <c r="I7" i="32" s="1"/>
  <c r="D7" i="32"/>
  <c r="B28" i="32" s="1"/>
  <c r="E6" i="32"/>
  <c r="I6" i="32" s="1"/>
  <c r="D6" i="32"/>
  <c r="B27" i="32" s="1"/>
  <c r="E5" i="32"/>
  <c r="I5" i="32" s="1"/>
  <c r="D5" i="32"/>
  <c r="B26" i="32" s="1"/>
  <c r="E4" i="32"/>
  <c r="I4" i="32" s="1"/>
  <c r="D4" i="32"/>
  <c r="B25" i="32" s="1"/>
  <c r="D3" i="32"/>
  <c r="I11" i="32" l="1"/>
  <c r="E15" i="32"/>
  <c r="B24" i="32"/>
  <c r="D11" i="32"/>
  <c r="D16" i="32" s="1"/>
  <c r="E3" i="32"/>
  <c r="I3" i="32" l="1"/>
  <c r="E11" i="32"/>
  <c r="E16" i="32" s="1"/>
  <c r="H104" i="9"/>
  <c r="H105" i="9"/>
  <c r="H106" i="9"/>
  <c r="H107" i="9"/>
  <c r="H103" i="9"/>
  <c r="AM25" i="6" l="1"/>
  <c r="AN25" i="6"/>
  <c r="AO25" i="6"/>
  <c r="AM26" i="6"/>
  <c r="AN26" i="6"/>
  <c r="AO26" i="6"/>
  <c r="AM27" i="6"/>
  <c r="AN27" i="6"/>
  <c r="AO27" i="6"/>
  <c r="AM28" i="6"/>
  <c r="AN28" i="6"/>
  <c r="AO28" i="6"/>
  <c r="AM29" i="6"/>
  <c r="AN29" i="6"/>
  <c r="AO29" i="6"/>
  <c r="AM30" i="6"/>
  <c r="AN30" i="6"/>
  <c r="AO30" i="6"/>
  <c r="AM31" i="6"/>
  <c r="AN31" i="6"/>
  <c r="AO31" i="6"/>
  <c r="AM32" i="6"/>
  <c r="AN32" i="6"/>
  <c r="AO32" i="6"/>
  <c r="AM33" i="6"/>
  <c r="AN33" i="6"/>
  <c r="AO33" i="6"/>
  <c r="AM34" i="6"/>
  <c r="AN34" i="6"/>
  <c r="AO34" i="6"/>
  <c r="AM35" i="6"/>
  <c r="AN35" i="6"/>
  <c r="AO35" i="6"/>
  <c r="AM36" i="6"/>
  <c r="AN36" i="6"/>
  <c r="AO36" i="6"/>
  <c r="AM37" i="6"/>
  <c r="AN37" i="6"/>
  <c r="AO37" i="6"/>
  <c r="AM38" i="6"/>
  <c r="AN38" i="6"/>
  <c r="AO38" i="6"/>
  <c r="F18" i="7" l="1"/>
  <c r="E18" i="7"/>
  <c r="D18" i="7"/>
  <c r="C18" i="7"/>
  <c r="B18" i="7"/>
  <c r="F14" i="7"/>
  <c r="E14" i="7"/>
  <c r="D14" i="7"/>
  <c r="C14" i="7"/>
  <c r="B14" i="7"/>
  <c r="B27" i="23"/>
  <c r="D19" i="7" l="1"/>
  <c r="B19" i="7"/>
  <c r="B34" i="7"/>
  <c r="F19" i="7"/>
  <c r="F34" i="7" s="1"/>
  <c r="E19" i="7"/>
  <c r="E34" i="7"/>
  <c r="C19" i="7"/>
  <c r="B38" i="7"/>
  <c r="F38" i="7"/>
  <c r="D40" i="9"/>
  <c r="G40" i="9"/>
  <c r="I40" i="9"/>
  <c r="K40" i="9"/>
  <c r="E26" i="9"/>
  <c r="F26" i="9"/>
  <c r="J26" i="9"/>
  <c r="F27" i="9"/>
  <c r="J27" i="9"/>
  <c r="F28" i="9"/>
  <c r="J28" i="9"/>
  <c r="F29" i="9"/>
  <c r="J29" i="9"/>
  <c r="F30" i="9"/>
  <c r="J30" i="9"/>
  <c r="F31" i="9"/>
  <c r="J31" i="9"/>
  <c r="F32" i="9"/>
  <c r="J32" i="9"/>
  <c r="E33" i="9"/>
  <c r="F33" i="9"/>
  <c r="J33" i="9"/>
  <c r="F34" i="9"/>
  <c r="J34" i="9"/>
  <c r="F35" i="9"/>
  <c r="J35" i="9"/>
  <c r="F36" i="9"/>
  <c r="J36" i="9"/>
  <c r="F37" i="9"/>
  <c r="J37" i="9"/>
  <c r="E38" i="9"/>
  <c r="F38" i="9"/>
  <c r="J38" i="9"/>
  <c r="F39" i="9"/>
  <c r="J39" i="9"/>
  <c r="F40" i="9"/>
  <c r="J40" i="9"/>
  <c r="C27" i="7" l="1"/>
  <c r="C25" i="7"/>
  <c r="C28" i="7"/>
  <c r="C26" i="7"/>
  <c r="C29" i="7"/>
  <c r="C32" i="7"/>
  <c r="C36" i="7"/>
  <c r="C33" i="7"/>
  <c r="C37" i="7"/>
  <c r="C30" i="7"/>
  <c r="C31" i="7"/>
  <c r="C35" i="7"/>
  <c r="C39" i="7"/>
  <c r="D25" i="7"/>
  <c r="D26" i="7"/>
  <c r="D27" i="7"/>
  <c r="D28" i="7"/>
  <c r="D29" i="7"/>
  <c r="D30" i="7"/>
  <c r="D31" i="7"/>
  <c r="D32" i="7"/>
  <c r="D33" i="7"/>
  <c r="D35" i="7"/>
  <c r="D36" i="7"/>
  <c r="D37" i="7"/>
  <c r="D39" i="7"/>
  <c r="F25" i="7"/>
  <c r="F26" i="7"/>
  <c r="F27" i="7"/>
  <c r="F28" i="7"/>
  <c r="F29" i="7"/>
  <c r="F30" i="7"/>
  <c r="F31" i="7"/>
  <c r="F32" i="7"/>
  <c r="F33" i="7"/>
  <c r="F35" i="7"/>
  <c r="F36" i="7"/>
  <c r="F37" i="7"/>
  <c r="F39" i="7"/>
  <c r="D34" i="7"/>
  <c r="E25" i="7"/>
  <c r="E26" i="7"/>
  <c r="E27" i="7"/>
  <c r="E28" i="7"/>
  <c r="E29" i="7"/>
  <c r="E30" i="7"/>
  <c r="E31" i="7"/>
  <c r="E32" i="7"/>
  <c r="E33" i="7"/>
  <c r="E35" i="7"/>
  <c r="E36" i="7"/>
  <c r="E37" i="7"/>
  <c r="E39" i="7"/>
  <c r="D38" i="7"/>
  <c r="C34" i="7"/>
  <c r="E38" i="7"/>
  <c r="B27" i="7"/>
  <c r="B31" i="7"/>
  <c r="B35" i="7"/>
  <c r="B39" i="7"/>
  <c r="B28" i="7"/>
  <c r="B32" i="7"/>
  <c r="B36" i="7"/>
  <c r="B25" i="7"/>
  <c r="B29" i="7"/>
  <c r="B33" i="7"/>
  <c r="B37" i="7"/>
  <c r="B26" i="7"/>
  <c r="B30" i="7"/>
  <c r="C38" i="7"/>
  <c r="E40" i="9"/>
  <c r="E36" i="9"/>
  <c r="B30" i="5"/>
  <c r="D30" i="5"/>
  <c r="F30" i="5"/>
  <c r="H30" i="5"/>
  <c r="B34" i="5"/>
  <c r="E39" i="9"/>
  <c r="E37" i="9"/>
  <c r="E35" i="9"/>
  <c r="E29" i="9"/>
  <c r="E34" i="9"/>
  <c r="E31" i="9"/>
  <c r="E27" i="9"/>
  <c r="E32" i="9"/>
  <c r="E30" i="9"/>
  <c r="E28" i="9"/>
  <c r="L26" i="9"/>
  <c r="B11" i="9" s="1"/>
  <c r="H26" i="9"/>
  <c r="C39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G30" i="5"/>
  <c r="J6" i="28"/>
  <c r="F34" i="5" l="1"/>
  <c r="L27" i="9"/>
  <c r="B12" i="9" s="1"/>
  <c r="C23" i="5"/>
  <c r="C24" i="5"/>
  <c r="C25" i="5"/>
  <c r="C26" i="5"/>
  <c r="C27" i="5"/>
  <c r="C28" i="5"/>
  <c r="C29" i="5"/>
  <c r="C31" i="5"/>
  <c r="C32" i="5"/>
  <c r="C33" i="5"/>
  <c r="C35" i="5"/>
  <c r="E23" i="5"/>
  <c r="E24" i="5"/>
  <c r="E25" i="5"/>
  <c r="E26" i="5"/>
  <c r="E27" i="5"/>
  <c r="E28" i="5"/>
  <c r="E29" i="5"/>
  <c r="E31" i="5"/>
  <c r="E32" i="5"/>
  <c r="E33" i="5"/>
  <c r="E35" i="5"/>
  <c r="H34" i="5"/>
  <c r="D34" i="5"/>
  <c r="C30" i="5"/>
  <c r="E34" i="5"/>
  <c r="G23" i="5"/>
  <c r="G24" i="5"/>
  <c r="G25" i="5"/>
  <c r="G26" i="5"/>
  <c r="G27" i="5"/>
  <c r="G28" i="5"/>
  <c r="G29" i="5"/>
  <c r="G31" i="5"/>
  <c r="G32" i="5"/>
  <c r="G33" i="5"/>
  <c r="G35" i="5"/>
  <c r="E30" i="5"/>
  <c r="G34" i="5"/>
  <c r="C34" i="5"/>
  <c r="H23" i="5"/>
  <c r="H24" i="5"/>
  <c r="H25" i="5"/>
  <c r="H26" i="5"/>
  <c r="H27" i="5"/>
  <c r="H28" i="5"/>
  <c r="H29" i="5"/>
  <c r="H31" i="5"/>
  <c r="H32" i="5"/>
  <c r="H33" i="5"/>
  <c r="H35" i="5"/>
  <c r="F23" i="5"/>
  <c r="F24" i="5"/>
  <c r="F25" i="5"/>
  <c r="F26" i="5"/>
  <c r="F27" i="5"/>
  <c r="F28" i="5"/>
  <c r="F29" i="5"/>
  <c r="F31" i="5"/>
  <c r="F32" i="5"/>
  <c r="F33" i="5"/>
  <c r="F35" i="5"/>
  <c r="D23" i="5"/>
  <c r="D24" i="5"/>
  <c r="D25" i="5"/>
  <c r="D26" i="5"/>
  <c r="D27" i="5"/>
  <c r="D28" i="5"/>
  <c r="D29" i="5"/>
  <c r="D31" i="5"/>
  <c r="D32" i="5"/>
  <c r="D33" i="5"/>
  <c r="D35" i="5"/>
  <c r="B32" i="5"/>
  <c r="B24" i="5"/>
  <c r="B26" i="5"/>
  <c r="B28" i="5"/>
  <c r="B31" i="5"/>
  <c r="B33" i="5"/>
  <c r="B25" i="5"/>
  <c r="B29" i="5"/>
  <c r="B35" i="5"/>
  <c r="B27" i="5"/>
  <c r="C36" i="9"/>
  <c r="L28" i="9"/>
  <c r="B13" i="9" s="1"/>
  <c r="L29" i="9"/>
  <c r="B14" i="9" s="1"/>
  <c r="L30" i="9"/>
  <c r="B15" i="9" s="1"/>
  <c r="L31" i="9"/>
  <c r="B16" i="9" s="1"/>
  <c r="L32" i="9"/>
  <c r="B17" i="9" s="1"/>
  <c r="L33" i="9"/>
  <c r="B18" i="9" s="1"/>
  <c r="L34" i="9"/>
  <c r="B19" i="9" s="1"/>
  <c r="L35" i="9"/>
  <c r="L36" i="9"/>
  <c r="L37" i="9"/>
  <c r="L38" i="9"/>
  <c r="L39" i="9"/>
  <c r="L40" i="9"/>
  <c r="C35" i="9"/>
  <c r="C31" i="9"/>
  <c r="C38" i="9"/>
  <c r="C33" i="9"/>
  <c r="C29" i="9"/>
  <c r="C27" i="9"/>
  <c r="C40" i="9"/>
  <c r="C37" i="9"/>
  <c r="C34" i="9"/>
  <c r="C32" i="9"/>
  <c r="C30" i="9"/>
  <c r="C28" i="9"/>
  <c r="C26" i="9"/>
  <c r="B40" i="9" l="1"/>
  <c r="B30" i="9"/>
  <c r="B27" i="9"/>
  <c r="B26" i="9"/>
  <c r="B31" i="9"/>
  <c r="B29" i="9"/>
  <c r="B28" i="9"/>
  <c r="B32" i="9"/>
  <c r="B38" i="9"/>
  <c r="B36" i="9"/>
  <c r="B34" i="9"/>
  <c r="B33" i="9"/>
  <c r="B39" i="9"/>
  <c r="B37" i="9"/>
  <c r="B35" i="9"/>
  <c r="AL37" i="6"/>
  <c r="AL33" i="6" l="1"/>
  <c r="AL35" i="6"/>
  <c r="AL31" i="6"/>
  <c r="AL29" i="6"/>
  <c r="AL27" i="6"/>
  <c r="AL25" i="6"/>
  <c r="AL38" i="6"/>
  <c r="AL36" i="6"/>
  <c r="AL34" i="6"/>
  <c r="AL32" i="6"/>
  <c r="AL30" i="6"/>
  <c r="AL28" i="6"/>
  <c r="AL26" i="6"/>
  <c r="F34" i="24" l="1"/>
  <c r="M37" i="24" l="1"/>
  <c r="M35" i="24"/>
  <c r="M32" i="24"/>
  <c r="M30" i="24"/>
  <c r="M28" i="24"/>
  <c r="M26" i="24"/>
  <c r="M38" i="24"/>
  <c r="M39" i="24"/>
  <c r="M36" i="24"/>
  <c r="M33" i="24"/>
  <c r="M31" i="24"/>
  <c r="M29" i="24"/>
  <c r="M27" i="24"/>
  <c r="M25" i="24"/>
  <c r="N37" i="24"/>
  <c r="N35" i="24"/>
  <c r="N32" i="24"/>
  <c r="N30" i="24"/>
  <c r="N28" i="24"/>
  <c r="N26" i="24"/>
  <c r="N38" i="24"/>
  <c r="N39" i="24"/>
  <c r="N36" i="24"/>
  <c r="N33" i="24"/>
  <c r="N31" i="24"/>
  <c r="N29" i="24"/>
  <c r="N27" i="24"/>
  <c r="N25" i="24"/>
  <c r="F38" i="24"/>
  <c r="F36" i="24"/>
  <c r="F32" i="24"/>
  <c r="F30" i="24"/>
  <c r="F28" i="24"/>
  <c r="F26" i="24"/>
  <c r="F39" i="24"/>
  <c r="F37" i="24"/>
  <c r="F35" i="24"/>
  <c r="F33" i="24"/>
  <c r="F31" i="24"/>
  <c r="F29" i="24"/>
  <c r="F27" i="24"/>
  <c r="F25" i="24"/>
  <c r="N34" i="24"/>
  <c r="M34" i="24"/>
  <c r="F33" i="23" l="1"/>
  <c r="F31" i="23"/>
  <c r="F26" i="23"/>
  <c r="F23" i="23"/>
  <c r="F28" i="23"/>
  <c r="F25" i="23"/>
  <c r="F34" i="23"/>
  <c r="F29" i="23"/>
  <c r="E35" i="23"/>
  <c r="E33" i="23"/>
  <c r="E31" i="23"/>
  <c r="E27" i="23"/>
  <c r="E26" i="23"/>
  <c r="E24" i="23"/>
  <c r="E23" i="23"/>
  <c r="E32" i="23"/>
  <c r="E28" i="23"/>
  <c r="E25" i="23"/>
  <c r="E34" i="23"/>
  <c r="E30" i="23"/>
  <c r="E29" i="23"/>
  <c r="F35" i="23" l="1"/>
  <c r="F30" i="23"/>
  <c r="F32" i="23"/>
  <c r="F24" i="23"/>
  <c r="F27" i="23"/>
  <c r="C15" i="28"/>
  <c r="B15" i="28"/>
  <c r="D7" i="28"/>
  <c r="J7" i="28" s="1"/>
  <c r="D8" i="28"/>
  <c r="J8" i="28" s="1"/>
  <c r="D9" i="28"/>
  <c r="J9" i="28" s="1"/>
  <c r="D10" i="28"/>
  <c r="J10" i="28" s="1"/>
  <c r="D11" i="28"/>
  <c r="J11" i="28" s="1"/>
  <c r="D12" i="28"/>
  <c r="J12" i="28" s="1"/>
  <c r="D13" i="28"/>
  <c r="J13" i="28" s="1"/>
  <c r="D14" i="28"/>
  <c r="J14" i="28" s="1"/>
  <c r="D6" i="28"/>
  <c r="D15" i="28" l="1"/>
  <c r="J15" i="28" s="1"/>
  <c r="B34" i="23"/>
  <c r="C30" i="23"/>
  <c r="D34" i="23"/>
  <c r="C39" i="24"/>
  <c r="D39" i="24"/>
  <c r="E39" i="24"/>
  <c r="G39" i="24"/>
  <c r="H39" i="24"/>
  <c r="I39" i="24"/>
  <c r="J39" i="24"/>
  <c r="K39" i="24"/>
  <c r="L39" i="24"/>
  <c r="B36" i="24"/>
  <c r="C36" i="24"/>
  <c r="D36" i="24"/>
  <c r="E36" i="24"/>
  <c r="G36" i="24"/>
  <c r="H36" i="24"/>
  <c r="I36" i="24"/>
  <c r="J36" i="24"/>
  <c r="K36" i="24"/>
  <c r="L36" i="24"/>
  <c r="B37" i="24"/>
  <c r="C37" i="24"/>
  <c r="D37" i="24"/>
  <c r="E37" i="24"/>
  <c r="G37" i="24"/>
  <c r="H37" i="24"/>
  <c r="I37" i="24"/>
  <c r="J37" i="24"/>
  <c r="K37" i="24"/>
  <c r="L37" i="24"/>
  <c r="C35" i="24"/>
  <c r="D35" i="24"/>
  <c r="E35" i="24"/>
  <c r="G35" i="24"/>
  <c r="H35" i="24"/>
  <c r="I35" i="24"/>
  <c r="J35" i="24"/>
  <c r="K35" i="24"/>
  <c r="L35" i="24"/>
  <c r="B26" i="24"/>
  <c r="C26" i="24"/>
  <c r="D26" i="24"/>
  <c r="E26" i="24"/>
  <c r="G26" i="24"/>
  <c r="H26" i="24"/>
  <c r="I26" i="24"/>
  <c r="J26" i="24"/>
  <c r="K26" i="24"/>
  <c r="L26" i="24"/>
  <c r="B27" i="24"/>
  <c r="C27" i="24"/>
  <c r="D27" i="24"/>
  <c r="E27" i="24"/>
  <c r="G27" i="24"/>
  <c r="H27" i="24"/>
  <c r="I27" i="24"/>
  <c r="J27" i="24"/>
  <c r="K27" i="24"/>
  <c r="L27" i="24"/>
  <c r="B28" i="24"/>
  <c r="C28" i="24"/>
  <c r="D28" i="24"/>
  <c r="E28" i="24"/>
  <c r="G28" i="24"/>
  <c r="H28" i="24"/>
  <c r="I28" i="24"/>
  <c r="J28" i="24"/>
  <c r="K28" i="24"/>
  <c r="L28" i="24"/>
  <c r="B29" i="24"/>
  <c r="C29" i="24"/>
  <c r="D29" i="24"/>
  <c r="E29" i="24"/>
  <c r="G29" i="24"/>
  <c r="H29" i="24"/>
  <c r="I29" i="24"/>
  <c r="J29" i="24"/>
  <c r="K29" i="24"/>
  <c r="L29" i="24"/>
  <c r="B30" i="24"/>
  <c r="C30" i="24"/>
  <c r="D30" i="24"/>
  <c r="E30" i="24"/>
  <c r="G30" i="24"/>
  <c r="H30" i="24"/>
  <c r="I30" i="24"/>
  <c r="J30" i="24"/>
  <c r="K30" i="24"/>
  <c r="L30" i="24"/>
  <c r="B31" i="24"/>
  <c r="C31" i="24"/>
  <c r="D31" i="24"/>
  <c r="E31" i="24"/>
  <c r="G31" i="24"/>
  <c r="H31" i="24"/>
  <c r="I31" i="24"/>
  <c r="J31" i="24"/>
  <c r="K31" i="24"/>
  <c r="L31" i="24"/>
  <c r="B32" i="24"/>
  <c r="C32" i="24"/>
  <c r="D32" i="24"/>
  <c r="E32" i="24"/>
  <c r="G32" i="24"/>
  <c r="H32" i="24"/>
  <c r="I32" i="24"/>
  <c r="J32" i="24"/>
  <c r="K32" i="24"/>
  <c r="L32" i="24"/>
  <c r="B33" i="24"/>
  <c r="C33" i="24"/>
  <c r="D33" i="24"/>
  <c r="E33" i="24"/>
  <c r="G33" i="24"/>
  <c r="H33" i="24"/>
  <c r="I33" i="24"/>
  <c r="J33" i="24"/>
  <c r="K33" i="24"/>
  <c r="L33" i="24"/>
  <c r="C25" i="24"/>
  <c r="D25" i="24"/>
  <c r="E25" i="24"/>
  <c r="G25" i="24"/>
  <c r="H25" i="24"/>
  <c r="I25" i="24"/>
  <c r="J25" i="24"/>
  <c r="K25" i="24"/>
  <c r="L25" i="24"/>
  <c r="B39" i="24"/>
  <c r="B35" i="24"/>
  <c r="B25" i="24"/>
  <c r="L38" i="24"/>
  <c r="C38" i="24"/>
  <c r="D38" i="24"/>
  <c r="E38" i="24"/>
  <c r="G38" i="24"/>
  <c r="H38" i="24"/>
  <c r="I38" i="24"/>
  <c r="J38" i="24"/>
  <c r="K38" i="24"/>
  <c r="B38" i="24"/>
  <c r="B34" i="24"/>
  <c r="B29" i="23" l="1"/>
  <c r="C29" i="23"/>
  <c r="B35" i="23"/>
  <c r="B26" i="23"/>
  <c r="B32" i="23"/>
  <c r="B28" i="23"/>
  <c r="B25" i="23"/>
  <c r="B33" i="23"/>
  <c r="B31" i="23"/>
  <c r="B24" i="23"/>
  <c r="B23" i="23"/>
  <c r="B30" i="23"/>
  <c r="C32" i="23"/>
  <c r="C28" i="23"/>
  <c r="C25" i="23"/>
  <c r="C35" i="23"/>
  <c r="C33" i="23"/>
  <c r="C31" i="23"/>
  <c r="C27" i="23"/>
  <c r="C26" i="23"/>
  <c r="C24" i="23"/>
  <c r="C23" i="23"/>
  <c r="D29" i="23"/>
  <c r="C34" i="23"/>
  <c r="D35" i="23"/>
  <c r="D33" i="23"/>
  <c r="D31" i="23"/>
  <c r="D27" i="23"/>
  <c r="D26" i="23"/>
  <c r="D24" i="23"/>
  <c r="D23" i="23"/>
  <c r="D32" i="23"/>
  <c r="D28" i="23"/>
  <c r="D25" i="23"/>
  <c r="D30" i="23"/>
  <c r="J34" i="24"/>
  <c r="H34" i="24"/>
  <c r="E34" i="24"/>
  <c r="D34" i="24"/>
  <c r="L34" i="24"/>
  <c r="K34" i="24"/>
  <c r="I34" i="24"/>
  <c r="G34" i="24"/>
  <c r="C34" i="24"/>
  <c r="B23" i="5" l="1"/>
  <c r="B34" i="15"/>
  <c r="F30" i="15"/>
  <c r="D35" i="15"/>
  <c r="B30" i="15"/>
  <c r="C30" i="15"/>
  <c r="C31" i="15" l="1"/>
  <c r="F34" i="15"/>
  <c r="F35" i="15"/>
  <c r="C35" i="15"/>
  <c r="E25" i="15"/>
  <c r="E26" i="15"/>
  <c r="E27" i="15"/>
  <c r="E28" i="15"/>
  <c r="E29" i="15"/>
  <c r="E32" i="15"/>
  <c r="E33" i="15"/>
  <c r="E36" i="15"/>
  <c r="E24" i="15"/>
  <c r="B36" i="15"/>
  <c r="B26" i="15"/>
  <c r="B27" i="15"/>
  <c r="B28" i="15"/>
  <c r="B29" i="15"/>
  <c r="B32" i="15"/>
  <c r="B33" i="15"/>
  <c r="D31" i="15"/>
  <c r="B31" i="15"/>
  <c r="E34" i="15"/>
  <c r="C25" i="15"/>
  <c r="C26" i="15"/>
  <c r="C27" i="15"/>
  <c r="C28" i="15"/>
  <c r="C29" i="15"/>
  <c r="C32" i="15"/>
  <c r="C33" i="15"/>
  <c r="C36" i="15"/>
  <c r="C24" i="15"/>
  <c r="E35" i="15"/>
  <c r="E31" i="15"/>
  <c r="D30" i="15"/>
  <c r="D34" i="15"/>
  <c r="F26" i="15"/>
  <c r="F29" i="15"/>
  <c r="F33" i="15"/>
  <c r="F24" i="15"/>
  <c r="F25" i="15"/>
  <c r="F27" i="15"/>
  <c r="F28" i="15"/>
  <c r="F32" i="15"/>
  <c r="F36" i="15"/>
  <c r="B35" i="15"/>
  <c r="F31" i="15"/>
  <c r="C34" i="15"/>
  <c r="E30" i="15"/>
  <c r="D36" i="15"/>
  <c r="D24" i="15"/>
  <c r="D25" i="15"/>
  <c r="D26" i="15"/>
  <c r="D27" i="15"/>
  <c r="D28" i="15"/>
  <c r="D29" i="15"/>
  <c r="D32" i="15"/>
  <c r="D33" i="15"/>
  <c r="B24" i="8"/>
  <c r="Z35" i="6"/>
  <c r="J36" i="6"/>
  <c r="B36" i="6" l="1"/>
  <c r="AH37" i="6"/>
  <c r="AD37" i="6"/>
  <c r="Z37" i="6"/>
  <c r="R37" i="6"/>
  <c r="P37" i="6"/>
  <c r="N37" i="6"/>
  <c r="L37" i="6"/>
  <c r="J37" i="6"/>
  <c r="D37" i="6"/>
  <c r="G37" i="6"/>
  <c r="E37" i="6"/>
  <c r="V37" i="6"/>
  <c r="AH26" i="6"/>
  <c r="AH27" i="6"/>
  <c r="AH28" i="6"/>
  <c r="AH29" i="6"/>
  <c r="AH30" i="6"/>
  <c r="AH31" i="6"/>
  <c r="AH32" i="6"/>
  <c r="AH34" i="6"/>
  <c r="R26" i="6"/>
  <c r="R27" i="6"/>
  <c r="R28" i="6"/>
  <c r="R29" i="6"/>
  <c r="R30" i="6"/>
  <c r="R31" i="6"/>
  <c r="R32" i="6"/>
  <c r="R34" i="6"/>
  <c r="R35" i="6"/>
  <c r="N26" i="6"/>
  <c r="N27" i="6"/>
  <c r="N28" i="6"/>
  <c r="N29" i="6"/>
  <c r="N30" i="6"/>
  <c r="N31" i="6"/>
  <c r="N32" i="6"/>
  <c r="N34" i="6"/>
  <c r="N35" i="6"/>
  <c r="G26" i="6"/>
  <c r="G27" i="6"/>
  <c r="G28" i="6"/>
  <c r="G29" i="6"/>
  <c r="G30" i="6"/>
  <c r="G31" i="6"/>
  <c r="G32" i="6"/>
  <c r="G34" i="6"/>
  <c r="G35" i="6"/>
  <c r="AD26" i="6"/>
  <c r="AD27" i="6"/>
  <c r="AD28" i="6"/>
  <c r="AD29" i="6"/>
  <c r="AD30" i="6"/>
  <c r="AD31" i="6"/>
  <c r="AD32" i="6"/>
  <c r="AD34" i="6"/>
  <c r="V27" i="6"/>
  <c r="V31" i="6"/>
  <c r="V32" i="6"/>
  <c r="V34" i="6"/>
  <c r="P26" i="6"/>
  <c r="P27" i="6"/>
  <c r="P28" i="6"/>
  <c r="P29" i="6"/>
  <c r="P30" i="6"/>
  <c r="P31" i="6"/>
  <c r="P32" i="6"/>
  <c r="P34" i="6"/>
  <c r="P35" i="6"/>
  <c r="L26" i="6"/>
  <c r="L27" i="6"/>
  <c r="L28" i="6"/>
  <c r="L29" i="6"/>
  <c r="L30" i="6"/>
  <c r="L31" i="6"/>
  <c r="L32" i="6"/>
  <c r="L34" i="6"/>
  <c r="L35" i="6"/>
  <c r="D26" i="6"/>
  <c r="D27" i="6"/>
  <c r="D28" i="6"/>
  <c r="D29" i="6"/>
  <c r="D30" i="6"/>
  <c r="D31" i="6"/>
  <c r="D32" i="6"/>
  <c r="D34" i="6"/>
  <c r="D35" i="6"/>
  <c r="E26" i="6"/>
  <c r="E27" i="6"/>
  <c r="E28" i="6"/>
  <c r="E29" i="6"/>
  <c r="E30" i="6"/>
  <c r="E31" i="6"/>
  <c r="E32" i="6"/>
  <c r="E34" i="6"/>
  <c r="E35" i="6"/>
  <c r="AH38" i="6"/>
  <c r="AD38" i="6"/>
  <c r="Z38" i="6"/>
  <c r="V38" i="6"/>
  <c r="R38" i="6"/>
  <c r="P38" i="6"/>
  <c r="N38" i="6"/>
  <c r="L38" i="6"/>
  <c r="J38" i="6"/>
  <c r="D38" i="6"/>
  <c r="G38" i="6"/>
  <c r="E38" i="6"/>
  <c r="B38" i="6"/>
  <c r="AH36" i="6"/>
  <c r="AD36" i="6"/>
  <c r="Z36" i="6"/>
  <c r="V36" i="6"/>
  <c r="R36" i="6"/>
  <c r="P36" i="6"/>
  <c r="N36" i="6"/>
  <c r="L36" i="6"/>
  <c r="D36" i="6"/>
  <c r="G36" i="6"/>
  <c r="E36" i="6"/>
  <c r="AH35" i="6"/>
  <c r="AD35" i="6"/>
  <c r="V35" i="6"/>
  <c r="B26" i="6"/>
  <c r="B27" i="6"/>
  <c r="B28" i="6"/>
  <c r="B29" i="6"/>
  <c r="B30" i="6"/>
  <c r="B31" i="6"/>
  <c r="B32" i="6"/>
  <c r="B34" i="6"/>
  <c r="B35" i="6"/>
  <c r="Z26" i="6"/>
  <c r="Z27" i="6"/>
  <c r="Z28" i="6"/>
  <c r="Z29" i="6"/>
  <c r="Z30" i="6"/>
  <c r="Z31" i="6"/>
  <c r="Z32" i="6"/>
  <c r="Z34" i="6"/>
  <c r="J26" i="6"/>
  <c r="J27" i="6"/>
  <c r="J28" i="6"/>
  <c r="J29" i="6"/>
  <c r="J30" i="6"/>
  <c r="J31" i="6"/>
  <c r="J32" i="6"/>
  <c r="J34" i="6"/>
  <c r="J35" i="6"/>
  <c r="B33" i="6"/>
  <c r="AH33" i="6"/>
  <c r="AD33" i="6"/>
  <c r="Z33" i="6"/>
  <c r="V33" i="6"/>
  <c r="R33" i="6"/>
  <c r="P33" i="6"/>
  <c r="N33" i="6"/>
  <c r="L33" i="6"/>
  <c r="J33" i="6"/>
  <c r="D33" i="6"/>
  <c r="G33" i="6"/>
  <c r="E33" i="6"/>
  <c r="AH25" i="6"/>
  <c r="AD25" i="6"/>
  <c r="Z25" i="6"/>
  <c r="V25" i="6"/>
  <c r="R25" i="6"/>
  <c r="P25" i="6"/>
  <c r="N25" i="6"/>
  <c r="L25" i="6"/>
  <c r="J25" i="6"/>
  <c r="D25" i="6"/>
  <c r="G25" i="6"/>
  <c r="E25" i="6"/>
  <c r="B25" i="6"/>
  <c r="AK33" i="6"/>
  <c r="AG33" i="6"/>
  <c r="AC33" i="6"/>
  <c r="Y33" i="6"/>
  <c r="U33" i="6"/>
  <c r="Q33" i="6"/>
  <c r="M33" i="6"/>
  <c r="I33" i="6"/>
  <c r="F33" i="6"/>
  <c r="B37" i="6" l="1"/>
  <c r="V30" i="6"/>
  <c r="V29" i="6"/>
  <c r="V28" i="6"/>
  <c r="V26" i="6"/>
  <c r="T26" i="6"/>
  <c r="T27" i="6"/>
  <c r="T28" i="6"/>
  <c r="T29" i="6"/>
  <c r="T30" i="6"/>
  <c r="T31" i="6"/>
  <c r="T32" i="6"/>
  <c r="T34" i="6"/>
  <c r="T35" i="6"/>
  <c r="T25" i="6"/>
  <c r="T36" i="6"/>
  <c r="T38" i="6"/>
  <c r="AB26" i="6"/>
  <c r="AB27" i="6"/>
  <c r="AB28" i="6"/>
  <c r="AB29" i="6"/>
  <c r="AB30" i="6"/>
  <c r="AB31" i="6"/>
  <c r="AB32" i="6"/>
  <c r="AB34" i="6"/>
  <c r="AB25" i="6"/>
  <c r="AB35" i="6"/>
  <c r="AB36" i="6"/>
  <c r="AB38" i="6"/>
  <c r="AJ26" i="6"/>
  <c r="AJ27" i="6"/>
  <c r="AJ28" i="6"/>
  <c r="AJ29" i="6"/>
  <c r="AJ30" i="6"/>
  <c r="AJ31" i="6"/>
  <c r="AJ32" i="6"/>
  <c r="AJ34" i="6"/>
  <c r="AJ25" i="6"/>
  <c r="AJ35" i="6"/>
  <c r="AJ36" i="6"/>
  <c r="AJ38" i="6"/>
  <c r="C26" i="6"/>
  <c r="C27" i="6"/>
  <c r="C28" i="6"/>
  <c r="C29" i="6"/>
  <c r="C30" i="6"/>
  <c r="C31" i="6"/>
  <c r="C32" i="6"/>
  <c r="C34" i="6"/>
  <c r="C36" i="6"/>
  <c r="C38" i="6"/>
  <c r="C35" i="6"/>
  <c r="C25" i="6"/>
  <c r="H26" i="6"/>
  <c r="H27" i="6"/>
  <c r="H28" i="6"/>
  <c r="H29" i="6"/>
  <c r="H30" i="6"/>
  <c r="H31" i="6"/>
  <c r="H32" i="6"/>
  <c r="H34" i="6"/>
  <c r="H36" i="6"/>
  <c r="H38" i="6"/>
  <c r="H35" i="6"/>
  <c r="H25" i="6"/>
  <c r="K26" i="6"/>
  <c r="K27" i="6"/>
  <c r="K28" i="6"/>
  <c r="K29" i="6"/>
  <c r="K30" i="6"/>
  <c r="K31" i="6"/>
  <c r="K32" i="6"/>
  <c r="K34" i="6"/>
  <c r="K36" i="6"/>
  <c r="K38" i="6"/>
  <c r="K35" i="6"/>
  <c r="K25" i="6"/>
  <c r="O26" i="6"/>
  <c r="O27" i="6"/>
  <c r="O28" i="6"/>
  <c r="O29" i="6"/>
  <c r="O30" i="6"/>
  <c r="O31" i="6"/>
  <c r="O32" i="6"/>
  <c r="O34" i="6"/>
  <c r="O36" i="6"/>
  <c r="O38" i="6"/>
  <c r="O35" i="6"/>
  <c r="O25" i="6"/>
  <c r="S26" i="6"/>
  <c r="S27" i="6"/>
  <c r="S28" i="6"/>
  <c r="S29" i="6"/>
  <c r="S30" i="6"/>
  <c r="S31" i="6"/>
  <c r="S32" i="6"/>
  <c r="S34" i="6"/>
  <c r="S36" i="6"/>
  <c r="S38" i="6"/>
  <c r="S35" i="6"/>
  <c r="S25" i="6"/>
  <c r="W26" i="6"/>
  <c r="W27" i="6"/>
  <c r="W28" i="6"/>
  <c r="W29" i="6"/>
  <c r="W30" i="6"/>
  <c r="W31" i="6"/>
  <c r="W32" i="6"/>
  <c r="W35" i="6"/>
  <c r="W36" i="6"/>
  <c r="W38" i="6"/>
  <c r="W34" i="6"/>
  <c r="W25" i="6"/>
  <c r="AA26" i="6"/>
  <c r="AA27" i="6"/>
  <c r="AA28" i="6"/>
  <c r="AA29" i="6"/>
  <c r="AA30" i="6"/>
  <c r="AA31" i="6"/>
  <c r="AA32" i="6"/>
  <c r="AA35" i="6"/>
  <c r="AA36" i="6"/>
  <c r="AA38" i="6"/>
  <c r="AA34" i="6"/>
  <c r="AA25" i="6"/>
  <c r="AE26" i="6"/>
  <c r="AE27" i="6"/>
  <c r="AE28" i="6"/>
  <c r="AE29" i="6"/>
  <c r="AE30" i="6"/>
  <c r="AE31" i="6"/>
  <c r="AE32" i="6"/>
  <c r="AE35" i="6"/>
  <c r="AE36" i="6"/>
  <c r="AE38" i="6"/>
  <c r="AE34" i="6"/>
  <c r="AE25" i="6"/>
  <c r="AI26" i="6"/>
  <c r="AI27" i="6"/>
  <c r="AI28" i="6"/>
  <c r="AI29" i="6"/>
  <c r="AI30" i="6"/>
  <c r="AI31" i="6"/>
  <c r="AI32" i="6"/>
  <c r="AI35" i="6"/>
  <c r="AI36" i="6"/>
  <c r="AI38" i="6"/>
  <c r="AI34" i="6"/>
  <c r="AI25" i="6"/>
  <c r="T37" i="6"/>
  <c r="AB37" i="6"/>
  <c r="AJ37" i="6"/>
  <c r="C37" i="6"/>
  <c r="H37" i="6"/>
  <c r="K37" i="6"/>
  <c r="O37" i="6"/>
  <c r="S37" i="6"/>
  <c r="W37" i="6"/>
  <c r="AA37" i="6"/>
  <c r="AE37" i="6"/>
  <c r="AI37" i="6"/>
  <c r="X26" i="6"/>
  <c r="X27" i="6"/>
  <c r="X28" i="6"/>
  <c r="X29" i="6"/>
  <c r="X30" i="6"/>
  <c r="X31" i="6"/>
  <c r="X32" i="6"/>
  <c r="X34" i="6"/>
  <c r="X25" i="6"/>
  <c r="X35" i="6"/>
  <c r="X36" i="6"/>
  <c r="X38" i="6"/>
  <c r="AF26" i="6"/>
  <c r="AF27" i="6"/>
  <c r="AF28" i="6"/>
  <c r="AF29" i="6"/>
  <c r="AF30" i="6"/>
  <c r="AF31" i="6"/>
  <c r="AF32" i="6"/>
  <c r="AF34" i="6"/>
  <c r="AF25" i="6"/>
  <c r="AF35" i="6"/>
  <c r="AF36" i="6"/>
  <c r="AF38" i="6"/>
  <c r="F26" i="6"/>
  <c r="F27" i="6"/>
  <c r="F28" i="6"/>
  <c r="F29" i="6"/>
  <c r="F30" i="6"/>
  <c r="F31" i="6"/>
  <c r="F32" i="6"/>
  <c r="F34" i="6"/>
  <c r="F35" i="6"/>
  <c r="F36" i="6"/>
  <c r="F38" i="6"/>
  <c r="F25" i="6"/>
  <c r="I26" i="6"/>
  <c r="I27" i="6"/>
  <c r="I28" i="6"/>
  <c r="I29" i="6"/>
  <c r="I30" i="6"/>
  <c r="I31" i="6"/>
  <c r="I32" i="6"/>
  <c r="I34" i="6"/>
  <c r="I35" i="6"/>
  <c r="I36" i="6"/>
  <c r="I38" i="6"/>
  <c r="I25" i="6"/>
  <c r="M26" i="6"/>
  <c r="M27" i="6"/>
  <c r="M28" i="6"/>
  <c r="M29" i="6"/>
  <c r="M30" i="6"/>
  <c r="M31" i="6"/>
  <c r="M32" i="6"/>
  <c r="M34" i="6"/>
  <c r="M35" i="6"/>
  <c r="M36" i="6"/>
  <c r="M38" i="6"/>
  <c r="M25" i="6"/>
  <c r="Q26" i="6"/>
  <c r="Q27" i="6"/>
  <c r="Q28" i="6"/>
  <c r="Q29" i="6"/>
  <c r="Q30" i="6"/>
  <c r="Q31" i="6"/>
  <c r="Q32" i="6"/>
  <c r="Q34" i="6"/>
  <c r="Q35" i="6"/>
  <c r="Q36" i="6"/>
  <c r="Q38" i="6"/>
  <c r="Q25" i="6"/>
  <c r="U26" i="6"/>
  <c r="U27" i="6"/>
  <c r="U28" i="6"/>
  <c r="U29" i="6"/>
  <c r="U30" i="6"/>
  <c r="U31" i="6"/>
  <c r="U32" i="6"/>
  <c r="U34" i="6"/>
  <c r="U35" i="6"/>
  <c r="U36" i="6"/>
  <c r="U38" i="6"/>
  <c r="U25" i="6"/>
  <c r="Y26" i="6"/>
  <c r="Y27" i="6"/>
  <c r="Y28" i="6"/>
  <c r="Y29" i="6"/>
  <c r="Y30" i="6"/>
  <c r="Y31" i="6"/>
  <c r="Y32" i="6"/>
  <c r="Y34" i="6"/>
  <c r="Y35" i="6"/>
  <c r="Y36" i="6"/>
  <c r="Y38" i="6"/>
  <c r="Y25" i="6"/>
  <c r="AC26" i="6"/>
  <c r="AC27" i="6"/>
  <c r="AC28" i="6"/>
  <c r="AC29" i="6"/>
  <c r="AC30" i="6"/>
  <c r="AC31" i="6"/>
  <c r="AC32" i="6"/>
  <c r="AC34" i="6"/>
  <c r="AC35" i="6"/>
  <c r="AC36" i="6"/>
  <c r="AC38" i="6"/>
  <c r="AC25" i="6"/>
  <c r="AG26" i="6"/>
  <c r="AG27" i="6"/>
  <c r="AG28" i="6"/>
  <c r="AG29" i="6"/>
  <c r="AG30" i="6"/>
  <c r="AG31" i="6"/>
  <c r="AG32" i="6"/>
  <c r="AG34" i="6"/>
  <c r="AG35" i="6"/>
  <c r="AG36" i="6"/>
  <c r="AG38" i="6"/>
  <c r="AG25" i="6"/>
  <c r="AK26" i="6"/>
  <c r="AK27" i="6"/>
  <c r="AK28" i="6"/>
  <c r="AK29" i="6"/>
  <c r="AK30" i="6"/>
  <c r="AK31" i="6"/>
  <c r="AK32" i="6"/>
  <c r="AK34" i="6"/>
  <c r="AK35" i="6"/>
  <c r="AK36" i="6"/>
  <c r="AK38" i="6"/>
  <c r="AK25" i="6"/>
  <c r="T33" i="6"/>
  <c r="X33" i="6"/>
  <c r="AB33" i="6"/>
  <c r="AF33" i="6"/>
  <c r="AJ33" i="6"/>
  <c r="C33" i="6"/>
  <c r="H33" i="6"/>
  <c r="K33" i="6"/>
  <c r="O33" i="6"/>
  <c r="S33" i="6"/>
  <c r="W33" i="6"/>
  <c r="AA33" i="6"/>
  <c r="AE33" i="6"/>
  <c r="AI33" i="6"/>
  <c r="X37" i="6"/>
  <c r="AF37" i="6"/>
  <c r="F37" i="6"/>
  <c r="I37" i="6"/>
  <c r="M37" i="6"/>
  <c r="Q37" i="6"/>
  <c r="U37" i="6"/>
  <c r="Y37" i="6"/>
  <c r="AC37" i="6"/>
  <c r="AG37" i="6"/>
  <c r="AK37" i="6"/>
</calcChain>
</file>

<file path=xl/sharedStrings.xml><?xml version="1.0" encoding="utf-8"?>
<sst xmlns="http://schemas.openxmlformats.org/spreadsheetml/2006/main" count="2354" uniqueCount="563">
  <si>
    <t>Designador</t>
  </si>
  <si>
    <t>A320</t>
  </si>
  <si>
    <t>B762</t>
  </si>
  <si>
    <t>BE9L</t>
  </si>
  <si>
    <t>B350</t>
  </si>
  <si>
    <t>B737</t>
  </si>
  <si>
    <t>DHC6</t>
  </si>
  <si>
    <t>JS32</t>
  </si>
  <si>
    <t>DH8B</t>
  </si>
  <si>
    <t>A318</t>
  </si>
  <si>
    <t>A319</t>
  </si>
  <si>
    <t>A332</t>
  </si>
  <si>
    <t>B763</t>
  </si>
  <si>
    <t>F50</t>
  </si>
  <si>
    <t>B744</t>
  </si>
  <si>
    <t>E190</t>
  </si>
  <si>
    <t>B722</t>
  </si>
  <si>
    <t>A119</t>
  </si>
  <si>
    <t>B212</t>
  </si>
  <si>
    <t>B412</t>
  </si>
  <si>
    <t>C180</t>
  </si>
  <si>
    <t>C188</t>
  </si>
  <si>
    <t>B190</t>
  </si>
  <si>
    <t>AN26</t>
  </si>
  <si>
    <t>AN32</t>
  </si>
  <si>
    <t>DC3</t>
  </si>
  <si>
    <t>C182</t>
  </si>
  <si>
    <t>C206</t>
  </si>
  <si>
    <t>PA25</t>
  </si>
  <si>
    <t>PA36</t>
  </si>
  <si>
    <t>AC90</t>
  </si>
  <si>
    <t>C172</t>
  </si>
  <si>
    <t>PA28</t>
  </si>
  <si>
    <t>PA31</t>
  </si>
  <si>
    <t>PA32</t>
  </si>
  <si>
    <t>PA34</t>
  </si>
  <si>
    <t>C210</t>
  </si>
  <si>
    <t>C414</t>
  </si>
  <si>
    <t>PA23</t>
  </si>
  <si>
    <t>B06</t>
  </si>
  <si>
    <t>AS50</t>
  </si>
  <si>
    <t>R44</t>
  </si>
  <si>
    <t>C303</t>
  </si>
  <si>
    <t>H500</t>
  </si>
  <si>
    <t>MI8</t>
  </si>
  <si>
    <t>C208</t>
  </si>
  <si>
    <t>B200</t>
  </si>
  <si>
    <t>BE20</t>
  </si>
  <si>
    <t>BE40</t>
  </si>
  <si>
    <t>L410</t>
  </si>
  <si>
    <t>B105</t>
  </si>
  <si>
    <t>C402</t>
  </si>
  <si>
    <t>EC45</t>
  </si>
  <si>
    <t>COSTOS  TOTALES</t>
  </si>
  <si>
    <t xml:space="preserve">Total Tripulación Comando </t>
  </si>
  <si>
    <t xml:space="preserve">Total Tripulación Cabina </t>
  </si>
  <si>
    <t xml:space="preserve">Total Seguros </t>
  </si>
  <si>
    <t xml:space="preserve">Total Servicios Aeronaúticos </t>
  </si>
  <si>
    <t xml:space="preserve">Total Mantenimiento </t>
  </si>
  <si>
    <t xml:space="preserve">Total Servicio a Pasajeros </t>
  </si>
  <si>
    <t xml:space="preserve">Total Combustible </t>
  </si>
  <si>
    <t xml:space="preserve">Total Depreciación </t>
  </si>
  <si>
    <t xml:space="preserve">Total Arriendo </t>
  </si>
  <si>
    <t xml:space="preserve">Total Administración </t>
  </si>
  <si>
    <t xml:space="preserve">Total Ventas </t>
  </si>
  <si>
    <t xml:space="preserve">Total Financieros </t>
  </si>
  <si>
    <t>TOTAL COSTOS DIRECTOS</t>
  </si>
  <si>
    <t>TOTAL COSTOS INDIRECTOS</t>
  </si>
  <si>
    <t>COSTOS TOTALES</t>
  </si>
  <si>
    <t>PARTICIPACION</t>
  </si>
  <si>
    <t>Total Combustible</t>
  </si>
  <si>
    <t>Total Servicios Aeronaúticos</t>
  </si>
  <si>
    <t>Total Administración</t>
  </si>
  <si>
    <t>Total Ventas</t>
  </si>
  <si>
    <t>Total Tripulación Comando</t>
  </si>
  <si>
    <t>Total Seguros</t>
  </si>
  <si>
    <t>Total Depreciación</t>
  </si>
  <si>
    <t>Total Arriendo</t>
  </si>
  <si>
    <t>Total Financieros</t>
  </si>
  <si>
    <t>COSTOS DIRECTOS</t>
  </si>
  <si>
    <t>COSTOS INDIRECTOS</t>
  </si>
  <si>
    <t xml:space="preserve">TRABAJOS AEREOS ESPECIALES - AVIACION AGRICOLA - COSTOS DE OPERACIÓN  </t>
  </si>
  <si>
    <t>EMPRESAS DE TRANSPORTE AÉREO  CARGA I SEMESTRE</t>
  </si>
  <si>
    <t xml:space="preserve">EMPRESAS DE TRANSPORTE AÉREO  COMERCIAL REGIONAL  I SEMESTRE </t>
  </si>
  <si>
    <t>EMPRESAS DE TRANSPORTE AÉREO PASAJEROS REGULAR NACIONAL  I SEMESTRE</t>
  </si>
  <si>
    <t>EMPRESAS DE TRANSPORTE AÉREO - AEROTAXIS  I SEMESTRE</t>
  </si>
  <si>
    <t>TRABAJOS AEREOS ESPECIALES I SEMESTRE</t>
  </si>
  <si>
    <t>TRABAJOS AEREOS ESPECIALES  - AVIACION AGRICOLA  - I SEMESTRE</t>
  </si>
  <si>
    <t>PAG</t>
  </si>
  <si>
    <t>CONCEPTO</t>
  </si>
  <si>
    <t xml:space="preserve">EMPRESAS DE TRANSPORTE AÉREO PASAJEROS REGULAR NACIONAL   -  COSTOS DE OPERACIÓN POR TIPO DE AERONAVE   </t>
  </si>
  <si>
    <t>C O N T E N I D O</t>
  </si>
  <si>
    <t>AEROSERVICIOS MAJAGUAL LTDA "ASEM LTDA"</t>
  </si>
  <si>
    <t>COMERCIALIZADORA ECO LTDA.</t>
  </si>
  <si>
    <t>SAO E.U. SERV AER ORIENTE EMP UNIPERSONAL</t>
  </si>
  <si>
    <t>SDK</t>
  </si>
  <si>
    <t>SELVA LTDA". SERVICIO AEREO DEL VAUPES</t>
  </si>
  <si>
    <t>AEROSUCRE S.A.</t>
  </si>
  <si>
    <t>LINEAS AEREAS SURAMERICANAS S.A.</t>
  </si>
  <si>
    <t>B727</t>
  </si>
  <si>
    <t>AMERIJET INTERNATIONAL COLOMBIA</t>
  </si>
  <si>
    <t>CARGOLUX AIRLINES INTERNATIONAL S.A. SUCURSAL COLOMBIA.</t>
  </si>
  <si>
    <t>LAE</t>
  </si>
  <si>
    <t>MASAIR. AEROTRANSPORTES MAS DE CARGA SUCURSAL COL.</t>
  </si>
  <si>
    <t>ABSA AEROLINEAS BRASILERAS S.A</t>
  </si>
  <si>
    <t>ALIANSA S.A. AEROLINEAS ANDINAS</t>
  </si>
  <si>
    <t>AVIONES Y HELICOPTEROS DE COLOMBIA "AVIHECO S. A."</t>
  </si>
  <si>
    <t>SEARCA S.A. SERVICIO AEREO DE CAPURGANA</t>
  </si>
  <si>
    <t>TRANSPORTE AEREO DE COLOMBIA S.A.</t>
  </si>
  <si>
    <t>AEROLINEAS GALAPAGOS S.A. AEROGAL SUCURSAL COLOMBIANA</t>
  </si>
  <si>
    <t>SPIRIT AIRLINES INC</t>
  </si>
  <si>
    <t>JETBLUE AIRWAYS CORPORATION-SUCURSAL COLOMBIA</t>
  </si>
  <si>
    <t>A343</t>
  </si>
  <si>
    <t>AEROLINEAS ARGENTINAS</t>
  </si>
  <si>
    <t>A346</t>
  </si>
  <si>
    <t>AEROVIAS DE MEXICO S. A. AEROMEXICO SUCURSAL COLOMBIA</t>
  </si>
  <si>
    <t>DELTA AIR LINES INC. SUCURSAL DE COLOMBIA</t>
  </si>
  <si>
    <t>B738</t>
  </si>
  <si>
    <t>B752</t>
  </si>
  <si>
    <t>T204</t>
  </si>
  <si>
    <t>COMPANIA NACIONAL CUBANA DE AVIACION.</t>
  </si>
  <si>
    <t>INSEL AIR INTERNATIONAL B V SUCURSAL COLOMBIA</t>
  </si>
  <si>
    <t>ANQ</t>
  </si>
  <si>
    <t>AEROLINEA DE ANTIOQUIA S.A</t>
  </si>
  <si>
    <t>EFY</t>
  </si>
  <si>
    <t>AVIONES DEL CESAR S.A.S, -AVIOCESAR S.A.S.</t>
  </si>
  <si>
    <t>HELISERVICE LTDA.</t>
  </si>
  <si>
    <t>HELICOPTEROS TERRITORIALES DE COLOMBIA S.A.S. HELITEC</t>
  </si>
  <si>
    <t>HELISTAR S A S</t>
  </si>
  <si>
    <t>RIO SUR S. A.</t>
  </si>
  <si>
    <t>CENTRAL CHARTER DE COLOMBIA S.A.</t>
  </si>
  <si>
    <t>LANS S.A.S. LINEAS AEREAS DEL NORTE DE SANTANDER S.A.S.</t>
  </si>
  <si>
    <t>SAVIARE LTDA. SERVICIOS AEREOS DEL GUAVIARE</t>
  </si>
  <si>
    <t>AEROESTAR LTDA</t>
  </si>
  <si>
    <t>SAER LTDA. SERVICIO AEREO REGIONAL</t>
  </si>
  <si>
    <t>HELICOPTEROS Y AVIONES S.A.S. "HELIAV S.A.S."</t>
  </si>
  <si>
    <t>AVA</t>
  </si>
  <si>
    <t>ARE</t>
  </si>
  <si>
    <t>RPB</t>
  </si>
  <si>
    <t>AEROREPUBLICA S.A.</t>
  </si>
  <si>
    <t>DEUTSCHE LUFTHANSA AKTIENGESELLSCHAFT</t>
  </si>
  <si>
    <t>COPA COMPANIA PANAMENA DE AVIACION S.A.</t>
  </si>
  <si>
    <t>TPA</t>
  </si>
  <si>
    <t>AERO TAXI GUAYMARAL ATG S.A.S.,</t>
  </si>
  <si>
    <t>VERTICAL DE AVIACION S A S</t>
  </si>
  <si>
    <t xml:space="preserve">EMPRESAS DE TRANSPORTE AÉREO- CARGA </t>
  </si>
  <si>
    <t xml:space="preserve">EMPRESAS DE TRANSPORTE AÉREO PASAJEROS REGULAR INTERNACIONAL  I SEMESTRE </t>
  </si>
  <si>
    <t xml:space="preserve">EMPRESAS DE TRANSPORTE AÉREO CARGA INTERNACIONAL  I  SEMESTRE </t>
  </si>
  <si>
    <t xml:space="preserve">EMPRESAS DE TRANSPORTE AÉREO PASAJEROS REGULAR INTERNACIONAL   -  COSTOS DE OPERACIÓN POR TIPO DE AERONAVE   </t>
  </si>
  <si>
    <t>No. EMPRE. PRESENTARON INFORME</t>
  </si>
  <si>
    <t>% CUMPLIMIENTO</t>
  </si>
  <si>
    <t>TRANASPORTE AÉREO CARGA INTERNACIONAL</t>
  </si>
  <si>
    <t>TRANSPORTE AÉREO CARGA NACIONAL</t>
  </si>
  <si>
    <t>TRANSPORTE AÉREO PASAJEROS REGULAR INTRNACIONAL</t>
  </si>
  <si>
    <t>TRANSPORTE AÉREO PASAJEROS REGULAR NACIONAL</t>
  </si>
  <si>
    <t>TRANSPORTE AÉREO  COMERCIAL REGIONAL</t>
  </si>
  <si>
    <t>TRANSPORTE AÉREO  NO REGULAR  -AEROTAXIS</t>
  </si>
  <si>
    <t>TOTAL EMPRESAS VIGENTES</t>
  </si>
  <si>
    <t>TRABAJOS AÉREOS ESPECIALES - AVIACION AGRICOLA</t>
  </si>
  <si>
    <t>MODALIDADES</t>
  </si>
  <si>
    <t>TRANSPORTE AÉREO ESPECIAL DE CARGA</t>
  </si>
  <si>
    <r>
      <t xml:space="preserve">TRABAJOS AÉREOS ESPECIALES: </t>
    </r>
    <r>
      <rPr>
        <sz val="10"/>
        <color theme="1"/>
        <rFont val="Calibri"/>
        <family val="2"/>
      </rPr>
      <t>(Publicidad, aerofotografía, ambulancia, etc.)</t>
    </r>
  </si>
  <si>
    <t>RELACION EMPRESAS - TIPO AERONAVE</t>
  </si>
  <si>
    <t>COBERTURA</t>
  </si>
  <si>
    <t>FAST COLOMBIA SAS</t>
  </si>
  <si>
    <t>AEROLINEA DEL CARIBE S. A. "AER CARIBE S.A."</t>
  </si>
  <si>
    <t>SERVICIOS INTEGRALES HELICOPORTADOS SAS "SICHER HELICOPTER SAS"</t>
  </si>
  <si>
    <t>BE30</t>
  </si>
  <si>
    <t>AERO SANIDAD AGRICOLA S. A. S. "ASA S.A.S."</t>
  </si>
  <si>
    <t>CHARTER DEL CARIBE S.A.S.</t>
  </si>
  <si>
    <t>KA27</t>
  </si>
  <si>
    <t>M18</t>
  </si>
  <si>
    <t>Actividad1</t>
  </si>
  <si>
    <t>TA</t>
  </si>
  <si>
    <t>PA</t>
  </si>
  <si>
    <t>PC</t>
  </si>
  <si>
    <t>AG</t>
  </si>
  <si>
    <t>CA</t>
  </si>
  <si>
    <t>CE</t>
  </si>
  <si>
    <t>SASA S.A. SOCD AERONAUT DE SANTANDER.</t>
  </si>
  <si>
    <t>CR</t>
  </si>
  <si>
    <t>TE</t>
  </si>
  <si>
    <t>Notas: La información que contiene este documento es el promedio ponderado por el No. De horas.</t>
  </si>
  <si>
    <t>PROMEDIO</t>
  </si>
  <si>
    <t>AMERICAN AIR LINES</t>
  </si>
  <si>
    <t>AIR CANADA SUCURSAL COLOMBIA</t>
  </si>
  <si>
    <t>D328</t>
  </si>
  <si>
    <t>JS41</t>
  </si>
  <si>
    <t>B772</t>
  </si>
  <si>
    <t>LAN PERU S.A. SUCURSAL COLOMBIA</t>
  </si>
  <si>
    <t>TRANS AMERICAN AIR LINES S.A. SUCURSAL COL.</t>
  </si>
  <si>
    <t>A321</t>
  </si>
  <si>
    <t>UNITED AIR LINES INC. SUCURSAL COLOMBIA</t>
  </si>
  <si>
    <t>AEROESTUDIOS S.A.</t>
  </si>
  <si>
    <t>SS2T</t>
  </si>
  <si>
    <t>AT3P</t>
  </si>
  <si>
    <t>FUMIGACION AEREA Y SERVICIOS ESPECIALES SAS</t>
  </si>
  <si>
    <t>SANIDAD VEGETAL CRUZ VERDE S.A.S.</t>
  </si>
  <si>
    <t>TRABAJOS AEREOS ESPECIALES AVIACION AGRICOLA LTDA. "TAES LTDA."</t>
  </si>
  <si>
    <t>FUNDACION CARDIOVASCULAR DE COLOMBIA</t>
  </si>
  <si>
    <t>LJ31</t>
  </si>
  <si>
    <t>BN2B</t>
  </si>
  <si>
    <t>AS55</t>
  </si>
  <si>
    <t>SOCIEDAD AEREA DE IBAGUE S.A.S. "SADI S.A.S."</t>
  </si>
  <si>
    <t>BK17</t>
  </si>
  <si>
    <t>PA39</t>
  </si>
  <si>
    <t>LJ35</t>
  </si>
  <si>
    <t>EC35</t>
  </si>
  <si>
    <t>TRANSPORTES AEREOS DEL ARIARI "TARI S.A.S."</t>
  </si>
  <si>
    <t>AEROEXPRESS S.A.S, ANTES S.A.</t>
  </si>
  <si>
    <t>LATINOAMERICANA DE SERVICIOS AEREO S.A.S. LASER AEREO S.A.S.</t>
  </si>
  <si>
    <t>AMBULANCIAS AEREAS DE COLOMBIA S.A.S.</t>
  </si>
  <si>
    <t>C421</t>
  </si>
  <si>
    <t>AIR COLOMBIA S.A.S.</t>
  </si>
  <si>
    <t>DESIGNADOR</t>
  </si>
  <si>
    <t xml:space="preserve">EMPRESA </t>
  </si>
  <si>
    <t>EMPRESA</t>
  </si>
  <si>
    <t>TPU</t>
  </si>
  <si>
    <t>ARG</t>
  </si>
  <si>
    <t>IBE</t>
  </si>
  <si>
    <t>DLH-IBE</t>
  </si>
  <si>
    <t>AMX</t>
  </si>
  <si>
    <t>AAL</t>
  </si>
  <si>
    <t>ACA-LAN</t>
  </si>
  <si>
    <t>VCV</t>
  </si>
  <si>
    <t>TAE</t>
  </si>
  <si>
    <t>INC</t>
  </si>
  <si>
    <t>CUB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</si>
  <si>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de transporte aéreo extranjeras regulares</t>
    </r>
  </si>
  <si>
    <r>
      <rPr>
        <b/>
        <sz val="8"/>
        <color theme="1"/>
        <rFont val="Calibri"/>
        <family val="2"/>
      </rPr>
      <t>Notas</t>
    </r>
    <r>
      <rPr>
        <sz val="8"/>
        <color theme="1"/>
        <rFont val="Calibri"/>
        <family val="2"/>
      </rPr>
      <t>:La información que contiene este documento es el promedio ponderado por el No. De horas.</t>
    </r>
  </si>
  <si>
    <r>
      <rPr>
        <b/>
        <sz val="8"/>
        <color theme="1"/>
        <rFont val="Calibri"/>
        <family val="2"/>
      </rPr>
      <t xml:space="preserve">Fuente: </t>
    </r>
    <r>
      <rPr>
        <sz val="8"/>
        <color theme="1"/>
        <rFont val="Calibri"/>
        <family val="2"/>
      </rPr>
      <t>Empresas de transporte aéreo regular de pasajeros nacional</t>
    </r>
  </si>
  <si>
    <r>
      <rPr>
        <b/>
        <sz val="8"/>
        <color theme="1"/>
        <rFont val="Calibri"/>
        <family val="2"/>
      </rPr>
      <t>Notas:</t>
    </r>
    <r>
      <rPr>
        <sz val="8"/>
        <color theme="1"/>
        <rFont val="Calibri"/>
        <family val="2"/>
      </rPr>
      <t xml:space="preserve"> La información que contiene este documento es el promedio ponderado por el No. De horas</t>
    </r>
  </si>
  <si>
    <r>
      <rPr>
        <b/>
        <sz val="8"/>
        <color theme="1"/>
        <rFont val="Calibri"/>
        <family val="2"/>
      </rPr>
      <t>Fuente:</t>
    </r>
    <r>
      <rPr>
        <sz val="8"/>
        <color theme="1"/>
        <rFont val="Calibri"/>
        <family val="2"/>
      </rPr>
      <t xml:space="preserve"> Empresas de transporte aéreo carga nacional</t>
    </r>
  </si>
  <si>
    <r>
      <rPr>
        <b/>
        <sz val="8"/>
        <color theme="1"/>
        <rFont val="Calibri"/>
        <family val="2"/>
      </rPr>
      <t>Notas:</t>
    </r>
    <r>
      <rPr>
        <sz val="8"/>
        <color theme="1"/>
        <rFont val="Calibri"/>
        <family val="2"/>
      </rPr>
      <t xml:space="preserve"> La información que contiene este documento es el promedio ponderado por el No. De horas.</t>
    </r>
  </si>
  <si>
    <t>AJT</t>
  </si>
  <si>
    <t>VEC</t>
  </si>
  <si>
    <t>CLX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</si>
  <si>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 xml:space="preserve">: Empresas de transporte Aérea de carga internacional </t>
    </r>
  </si>
  <si>
    <r>
      <rPr>
        <b/>
        <sz val="8"/>
        <color theme="1"/>
        <rFont val="Calibri"/>
        <family val="2"/>
      </rPr>
      <t>Nota:</t>
    </r>
    <r>
      <rPr>
        <sz val="8"/>
        <color theme="1"/>
        <rFont val="Calibri"/>
        <family val="2"/>
      </rPr>
      <t xml:space="preserve"> La información que contiene este documento es el promedio ponderado por el No. De horas.</t>
    </r>
  </si>
  <si>
    <t>TRANSPORTE AÉREO PASAJEROS REGULAR INTERNACIONAL</t>
  </si>
  <si>
    <t>1EH-1FC</t>
  </si>
  <si>
    <t>1EH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</si>
  <si>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de transporte aérea Comercial Regional</t>
    </r>
  </si>
  <si>
    <r>
      <rPr>
        <b/>
        <sz val="8"/>
        <color theme="1"/>
        <rFont val="Calibri"/>
        <family val="2"/>
      </rPr>
      <t>Notas</t>
    </r>
    <r>
      <rPr>
        <sz val="8"/>
        <color theme="1"/>
        <rFont val="Calibri"/>
        <family val="2"/>
      </rPr>
      <t>: La información que contiene este documento es el promedio ponderado por el No. De horas.</t>
    </r>
  </si>
  <si>
    <t>Número Horas</t>
  </si>
  <si>
    <t>Número Vuelos</t>
  </si>
  <si>
    <t>Número   Aeronaves</t>
  </si>
  <si>
    <t>1GH</t>
  </si>
  <si>
    <t>1CE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</si>
  <si>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 de transporte aéreo especial de carga</t>
    </r>
  </si>
  <si>
    <t xml:space="preserve">ESPECIAL DE CARGA - COSTOS DE OPERACIÓN  </t>
  </si>
  <si>
    <t>ESPECIAL DE CARGA  - I SEMESTRE</t>
  </si>
  <si>
    <t>1GQ</t>
  </si>
  <si>
    <t>0AC</t>
  </si>
  <si>
    <t>0DZ</t>
  </si>
  <si>
    <t>OAA</t>
  </si>
  <si>
    <t xml:space="preserve">Fuente: Empresas Trabajos Aéreos Especiales 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</si>
  <si>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 xml:space="preserve">: Empresas de Aviación Agricola </t>
    </r>
  </si>
  <si>
    <t>HEL</t>
  </si>
  <si>
    <t>1DO</t>
  </si>
  <si>
    <t>1EN</t>
  </si>
  <si>
    <t>1FQ</t>
  </si>
  <si>
    <t>1CV</t>
  </si>
  <si>
    <t>1FU</t>
  </si>
  <si>
    <t>1BP</t>
  </si>
  <si>
    <t>1DS</t>
  </si>
  <si>
    <t>1DF</t>
  </si>
  <si>
    <t>1DW</t>
  </si>
  <si>
    <t>1BE</t>
  </si>
  <si>
    <t>1GP</t>
  </si>
  <si>
    <t>1DO-1FL</t>
  </si>
  <si>
    <t>1BE-1DY-1EG</t>
  </si>
  <si>
    <t>1CP-1DW-1FL</t>
  </si>
  <si>
    <t>1CW-1ED</t>
  </si>
  <si>
    <t>1CX</t>
  </si>
  <si>
    <t>1ED</t>
  </si>
  <si>
    <t>1CW-1FU</t>
  </si>
  <si>
    <t>1DY</t>
  </si>
  <si>
    <t>1GC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</si>
  <si>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Aéreas no regulares Aerotaxis</t>
    </r>
  </si>
  <si>
    <t>EMPRESAS</t>
  </si>
  <si>
    <t>TOTALES 2013</t>
  </si>
  <si>
    <t>VARIACIÓN</t>
  </si>
  <si>
    <t xml:space="preserve">Combustible </t>
  </si>
  <si>
    <t xml:space="preserve">Administración </t>
  </si>
  <si>
    <t xml:space="preserve">Mantenimiento </t>
  </si>
  <si>
    <t xml:space="preserve">Arriendo </t>
  </si>
  <si>
    <t xml:space="preserve">Servicios Aeronaúticos </t>
  </si>
  <si>
    <t xml:space="preserve"> Arriendo </t>
  </si>
  <si>
    <t>No.</t>
  </si>
  <si>
    <t>Sigla</t>
  </si>
  <si>
    <t>Razon Social</t>
  </si>
  <si>
    <t>Numero Horas</t>
  </si>
  <si>
    <t>Numero Vuelos</t>
  </si>
  <si>
    <t>Numero Aeronaves</t>
  </si>
  <si>
    <t>0BE</t>
  </si>
  <si>
    <t>AERO AGROPECUARIA DEL NORTE S.A.S. AEROPENORT</t>
  </si>
  <si>
    <t>0BM</t>
  </si>
  <si>
    <t>ODV</t>
  </si>
  <si>
    <t>0BN</t>
  </si>
  <si>
    <t>AGRICOLA DE SERVICIOS AEREOS DEL META "ASAM LTDA"</t>
  </si>
  <si>
    <t>0DQ</t>
  </si>
  <si>
    <t>AMA LTDA. AVIONES Y MAQUINARIAS AGRICOLAS</t>
  </si>
  <si>
    <t>0BS</t>
  </si>
  <si>
    <t>CELTA LTDA. COMPANIA ESPECIALIZADA EN TRABAJOS AEROAGRICOLAS</t>
  </si>
  <si>
    <t>0BV</t>
  </si>
  <si>
    <t>COALCESAR LTDA. COOP MULTIACTIVA ALGODONERA DEL DEPTO DEL CESAR</t>
  </si>
  <si>
    <t>0DP</t>
  </si>
  <si>
    <t>0BT</t>
  </si>
  <si>
    <t>COMPAÑIA AERO AGRICOLA INTEGRAL S.A.S. "CAAISA"</t>
  </si>
  <si>
    <t>0BH</t>
  </si>
  <si>
    <t>COMPAÑIA AEROAGRICOLA DE LOS LLANOS S.A.S. "AGILL S.A.S."</t>
  </si>
  <si>
    <t>0BR</t>
  </si>
  <si>
    <t>COMPAÑIA AEROFUMIGACIONES CALIMA S.A.S. "CALIMA S.A.S."</t>
  </si>
  <si>
    <t>0DY</t>
  </si>
  <si>
    <t>COMPAÑÍA COLOMBIANA DE AEROSERVICIOS CCA LTDA.</t>
  </si>
  <si>
    <t>0BX</t>
  </si>
  <si>
    <t>ESTRA LTDA. ESPINAL TRABAJOS AEREOS</t>
  </si>
  <si>
    <t>0CC</t>
  </si>
  <si>
    <t>FAGA LTDA. FUMIGACIONES AEREAS GAVIOTAS CIA.</t>
  </si>
  <si>
    <t>A188</t>
  </si>
  <si>
    <t>0DS</t>
  </si>
  <si>
    <t>FAGAN S. EN C." FUMIGACION AEREA LOS GAVANES</t>
  </si>
  <si>
    <t>0CJ</t>
  </si>
  <si>
    <t>FARI LTDA. FUMIGACIONES AEREAS DEL ARIARI</t>
  </si>
  <si>
    <t>0CK</t>
  </si>
  <si>
    <t>FARO LTDA. FUMIGACION AEREA DEL ORIENTE</t>
  </si>
  <si>
    <t>0CN</t>
  </si>
  <si>
    <t>FATOL LTDA. FUMIGACION AEREA DEL TOLIMA</t>
  </si>
  <si>
    <t>0CM</t>
  </si>
  <si>
    <t>0CT</t>
  </si>
  <si>
    <t>FUMIGACIONES AEREAS DEL NORTE S.A.S.</t>
  </si>
  <si>
    <t>0DL</t>
  </si>
  <si>
    <t>FUMIVILLA LTDA. FUMIGACIONES AEREAS DE VILLANUEVA</t>
  </si>
  <si>
    <t>0DC</t>
  </si>
  <si>
    <t>SAMA LTDA. SOCIEDAD AEROAGRICOLA DE MAGANGUE</t>
  </si>
  <si>
    <t>0DH</t>
  </si>
  <si>
    <t>SANIDAD AEROAGRICOLA SANAR S.A.S.</t>
  </si>
  <si>
    <t>0DD</t>
  </si>
  <si>
    <t>0DR</t>
  </si>
  <si>
    <t>0DT</t>
  </si>
  <si>
    <t>SERVICIOS AEROAGRICOLAS DEL CASANARE S.A.S. SAAC S.A.S</t>
  </si>
  <si>
    <t>0CP</t>
  </si>
  <si>
    <t>SERVICIOS AGRICOLAS FIBA S.A.,</t>
  </si>
  <si>
    <t>0CR</t>
  </si>
  <si>
    <t>SERVICIOS DE FUMIGACION AEREA GARAY S.A.S "FUMIGARAY S.A.S."</t>
  </si>
  <si>
    <t>0DM</t>
  </si>
  <si>
    <t>SFA LTDA. SERVICIO DE FUMIGACION AEREA DEL CASANARE</t>
  </si>
  <si>
    <t>0DX</t>
  </si>
  <si>
    <t>TUS</t>
  </si>
  <si>
    <t>FDX</t>
  </si>
  <si>
    <t>FEDERAL EXPRESS CORPORATION</t>
  </si>
  <si>
    <t>A300</t>
  </si>
  <si>
    <t>FWL</t>
  </si>
  <si>
    <t>FLORIDA WEST INTERNATIONAL AIRWAYS INC. SUCURSAL COLOMBIA</t>
  </si>
  <si>
    <t>LINEA AEREA CARGUERA DE COLOMBIA S.A. LAN CARGO COLOMBIA O LAN CARGO COLOMBIA S.A. O LANCO</t>
  </si>
  <si>
    <t>MAA</t>
  </si>
  <si>
    <t>UPS</t>
  </si>
  <si>
    <t>UNITED PARCEL SERVICE CO. SUCURSAL COLOMBIA</t>
  </si>
  <si>
    <t>VENSECAR INTERNACIONAL C. A. SUCURSAL COLOMBIA</t>
  </si>
  <si>
    <t>B732</t>
  </si>
  <si>
    <t>CA N</t>
  </si>
  <si>
    <t>KRE</t>
  </si>
  <si>
    <t>6AD</t>
  </si>
  <si>
    <t>6AF</t>
  </si>
  <si>
    <t>LAU</t>
  </si>
  <si>
    <t>B721</t>
  </si>
  <si>
    <t>SDV</t>
  </si>
  <si>
    <t>SOCIEDAD AEREA DEL CAQUETA EN COMANDITA POR ACCIONES "SADELCA S.C.A."</t>
  </si>
  <si>
    <t>TAMPA CARGO S.A.S.</t>
  </si>
  <si>
    <t>1FC</t>
  </si>
  <si>
    <t>AIJ</t>
  </si>
  <si>
    <t>ABC AEROLINEAS SA DE CV SUCURSAL COLOMBIA</t>
  </si>
  <si>
    <t>GLG</t>
  </si>
  <si>
    <t>ACA</t>
  </si>
  <si>
    <t>CONSORCIO VENEZOLANO DE INDUSTRIAS AERONAUTICAS Y SERVICIOS AEREOS S.A. "CONVIASA"</t>
  </si>
  <si>
    <t>CMP</t>
  </si>
  <si>
    <t>DAL</t>
  </si>
  <si>
    <t>DLH</t>
  </si>
  <si>
    <t>EMPRESA PUBLICA TAME LINEA AEREA DEL ECUADOR TAME EP SUCURSAL COLOMBIA. SIGLA TAME EP SUCURSAL COLOMBIA ANTES TAME LINEA AEREA DEL ECUADOR</t>
  </si>
  <si>
    <t>IBERIA LINEAS AEREAS DE ESPANA SOCIEDAD ANONIMA OPERADORA SUCURSAL COLOMBIANA - IBERIA OPERADORA</t>
  </si>
  <si>
    <t>JBU</t>
  </si>
  <si>
    <t>LRC</t>
  </si>
  <si>
    <t>LACSA LINEAS AEREAS COSTARRICENSES S.A.</t>
  </si>
  <si>
    <t>LPE</t>
  </si>
  <si>
    <t>LAN</t>
  </si>
  <si>
    <t>LATAM AIRLINES GROUP S.A, ANTES LAN AIRLINES S. A</t>
  </si>
  <si>
    <t>NKS</t>
  </si>
  <si>
    <t>TAI</t>
  </si>
  <si>
    <t>TACA INTERNATIONAL AIRLINES S A SUCURSAL COLOMBIA</t>
  </si>
  <si>
    <t>MD83</t>
  </si>
  <si>
    <t>UAL</t>
  </si>
  <si>
    <t>1AE</t>
  </si>
  <si>
    <t>AERO APOYO LTDA." TRANSPORTE AEREO DE APOYO PETROLERO</t>
  </si>
  <si>
    <t>AEROCHARTER ANDINA S. A.S.</t>
  </si>
  <si>
    <t>1GK</t>
  </si>
  <si>
    <t>R22</t>
  </si>
  <si>
    <t>1AP</t>
  </si>
  <si>
    <t>AEROGALAN LTDA. LINEAS AEREAS GALAN</t>
  </si>
  <si>
    <t>1BB</t>
  </si>
  <si>
    <t>AEROLINEAS DEL LLANO S.A.S. -ALLAS S.A.S.-</t>
  </si>
  <si>
    <t>AEROLÍNEAS PETROLERAS S.A.S. "ALPES S.A.S."</t>
  </si>
  <si>
    <t>1AS</t>
  </si>
  <si>
    <t>AEROMENEGUA LTDA. TAXI AEREO DEL ALTO MENEGUA</t>
  </si>
  <si>
    <t>1AM</t>
  </si>
  <si>
    <t>AEROTAXI DEL ORIENTE COLOMBIANO "AEROCOL S.A.S"</t>
  </si>
  <si>
    <t>AEROTAXI DEL UPIA S.A.S. AERUPIA S.A.S.</t>
  </si>
  <si>
    <t>1GU</t>
  </si>
  <si>
    <t>AMERICA´S AIR SAS</t>
  </si>
  <si>
    <t>1BT</t>
  </si>
  <si>
    <t>ARO LTDA. AEROVIAS REGIONALES DEL ORIENTE</t>
  </si>
  <si>
    <t>1CG</t>
  </si>
  <si>
    <t>AJS</t>
  </si>
  <si>
    <t>C560</t>
  </si>
  <si>
    <t>3GH</t>
  </si>
  <si>
    <t>1BO</t>
  </si>
  <si>
    <t>COMPAÑIA DE VUELO DE HELICOPTEROS COMERCIALES S.A.S. "HELIFLY S.A.S."</t>
  </si>
  <si>
    <t>1GM</t>
  </si>
  <si>
    <t>DELTA HELICOPTEROS S.A.S.</t>
  </si>
  <si>
    <t>1FZ</t>
  </si>
  <si>
    <t>HELI JET S.A.S.</t>
  </si>
  <si>
    <t>HELICOL S A S HELICOPTEROS NACIONALES DE COLOMBIA S.A.S.</t>
  </si>
  <si>
    <t>1CP</t>
  </si>
  <si>
    <t>1GB</t>
  </si>
  <si>
    <t>HELIGOLFO S.A.S.</t>
  </si>
  <si>
    <t>1BC</t>
  </si>
  <si>
    <t>INTERNACIONAL EJECUTIVA DE AVIACION S.A.S.</t>
  </si>
  <si>
    <t>B300</t>
  </si>
  <si>
    <t>LJ60</t>
  </si>
  <si>
    <t>1GN</t>
  </si>
  <si>
    <t>LLANERA DE AVIACION S.A.S.</t>
  </si>
  <si>
    <t>1GI</t>
  </si>
  <si>
    <t>NACIONAL DE AVIACION, S. A.</t>
  </si>
  <si>
    <t>1GR</t>
  </si>
  <si>
    <t>PACIFICA DE AVIACION S.A.S.</t>
  </si>
  <si>
    <t>C205</t>
  </si>
  <si>
    <t>1EE</t>
  </si>
  <si>
    <t>1EG</t>
  </si>
  <si>
    <t>SERVICIOS AEREOS PANAMERICANOS S.A.S. SARPA ANTES SERVICIOS AEREOS PANAMERICANOS LIMITADA</t>
  </si>
  <si>
    <t>E120</t>
  </si>
  <si>
    <t>B06A</t>
  </si>
  <si>
    <t>1GS</t>
  </si>
  <si>
    <t>SOLAIR S.A.S.</t>
  </si>
  <si>
    <t>PAY3</t>
  </si>
  <si>
    <t>1EO</t>
  </si>
  <si>
    <t>TAXI AEREO CARIBEÑO S.A.S.</t>
  </si>
  <si>
    <t>1FB</t>
  </si>
  <si>
    <t>TAXI AEREO CUSIANA LTDA.</t>
  </si>
  <si>
    <t>1GV</t>
  </si>
  <si>
    <t>TAXI AEREO DE LA COSTA TAXCO S.A.S.</t>
  </si>
  <si>
    <t>1EY</t>
  </si>
  <si>
    <t>1CW</t>
  </si>
  <si>
    <t>1FL</t>
  </si>
  <si>
    <t>VIAS AEREAS NACIONALES VIANA S.A.S.</t>
  </si>
  <si>
    <t>AERIAL SIGN S A S - AVIONES PUBLICITARIOS DE COLOMBIA S A S</t>
  </si>
  <si>
    <t>0EB</t>
  </si>
  <si>
    <t>ISATECH CORPORATION S A S</t>
  </si>
  <si>
    <t>0DW</t>
  </si>
  <si>
    <t>QUIMBAYA EXPLORACION Y RECURSOS GEOMATICOS S.A.S. "QUERGEO S.A.S."</t>
  </si>
  <si>
    <t>0EC</t>
  </si>
  <si>
    <t>SAE SERVICIOS AEREOS ESPECIALES S.A.S</t>
  </si>
  <si>
    <t>1GT</t>
  </si>
  <si>
    <t>SERVICIO AEREO MEDICALIZADO Y FUNDAMENTAL S.A.S. MEDICALFLY S.A.S.</t>
  </si>
  <si>
    <t>PAX N</t>
  </si>
  <si>
    <t>AEROVIAS DEL CONTINENTE AMERICANO S.A. "AVIANCA S.A"</t>
  </si>
  <si>
    <t>AT76</t>
  </si>
  <si>
    <t>AIRES S A Y/O LAN COLOMBIA AIRLINES S A Y/O LAN COLOMBIA AIRLINES</t>
  </si>
  <si>
    <t>EMPRESA AEREA DE SERVICIOS Y FACILITACION LOGISTICA INTEGRAL S.A. "EASYFLY S.A."</t>
  </si>
  <si>
    <t>VVC</t>
  </si>
  <si>
    <t>BASE DE DATOS 15/08/2014</t>
  </si>
  <si>
    <t xml:space="preserve">Designador </t>
  </si>
  <si>
    <t>COSTOS DE OPERACIÓN I  SEMESTRE DE 2014 POR DESIGNADOR</t>
  </si>
  <si>
    <t>COSTOS DE OPERACIÓN POR TIPO DE AERONAVE  I SEMESTRE DE 2014</t>
  </si>
  <si>
    <t>COSTOS DE OPERACION I SEMESTRE DE 2014 POR ACTIVIDAD Y DESIGNADOR</t>
  </si>
  <si>
    <t>% DE COBERTURA</t>
  </si>
  <si>
    <t>% COBERTURA</t>
  </si>
  <si>
    <t>TOTAL COBERTURA AÑO 2014</t>
  </si>
  <si>
    <t>COBERTURA  COSTOS DE OPERACIÓN I SEMESTRE AÑO  DE 2014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</si>
  <si>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costos de operación del I Semestre de 2014</t>
    </r>
  </si>
  <si>
    <t>TRANSPORTE AÉREO PASAJEROS REGULAR INTERNACIONAL:  Air France, Mexicana de aviación y Tiara</t>
  </si>
  <si>
    <t>TRANASPORTE AÉREO CARGA INTERNACIONAL: Centurión y Martinair</t>
  </si>
  <si>
    <t>TRANSPORTE AÉREO  NO REGULAR  -AEROTAXIS: Aerolíneas Alas de Colombia, Arall, Aviocharter, Charter Express, Taerco y Tecniaereas</t>
  </si>
  <si>
    <t>TRABAJOS AÉREOS ESPECIALES - AVIACION AGRICOLA: Aerotec, Arfa, Avial, Fadelce, Farca, Fumivalle, Hélice, Pijao, Sadell, Safuco y Samba</t>
  </si>
  <si>
    <t>DE UN TOTAL DE 168 EMPRESAS VIGENTES CON LA OBLIGACIÓN DE PRESENTAR LOS INFORMES DE COSTOS EN EL I SEMESTRE  DE 2014, 135 ESTABLECIMIENTOS AERONÁUTICOS PRESENTARON REPORTES, LO QUE  REPRESENTA EL 81 % DE COBERTURA.   9% MENOS COMPARADO CON EL I SEMESTRE  DEL AÑO 2013.</t>
  </si>
  <si>
    <r>
      <t xml:space="preserve">TRABAJOS AÉREOS ESPECIALES: </t>
    </r>
    <r>
      <rPr>
        <sz val="10"/>
        <color theme="1"/>
        <rFont val="Calibri"/>
        <family val="2"/>
      </rPr>
      <t>(Aerofotografía, ambulancia, etc.): Colcharter, Fall y GSA</t>
    </r>
  </si>
  <si>
    <t>BASE DE DATOS A 15 DE AGOSTO DE 2014</t>
  </si>
  <si>
    <t>CONCEPTOS</t>
  </si>
  <si>
    <t>PARTICIPACIÓN %</t>
  </si>
  <si>
    <t>VARIACIÓN %</t>
  </si>
  <si>
    <t xml:space="preserve">TRIPULACION </t>
  </si>
  <si>
    <t>SEGUROS</t>
  </si>
  <si>
    <t>SERV. AERON.</t>
  </si>
  <si>
    <t>MANTENIMIENTO</t>
  </si>
  <si>
    <t>SERV. A PAX</t>
  </si>
  <si>
    <t>COMBUSTIBLE</t>
  </si>
  <si>
    <t>DEPRECIACIÓN</t>
  </si>
  <si>
    <t>ARRIENDO</t>
  </si>
  <si>
    <t>ADMINISTRACIÓN</t>
  </si>
  <si>
    <t>VENTAS</t>
  </si>
  <si>
    <t>FINANCIERO</t>
  </si>
  <si>
    <t>TOTAL No. HORAS</t>
  </si>
  <si>
    <t>TOTAL No. VUELOS</t>
  </si>
  <si>
    <t>TOTAL No. AERONAVES</t>
  </si>
  <si>
    <t>PARTICIPACIÓN</t>
  </si>
  <si>
    <t xml:space="preserve">COMPARATIVO COSTOS DE OPERACIÓN PROMEDIO  TRANSPORTE AÉREO REGULAR DOMESTICO I SEMESTRE </t>
  </si>
  <si>
    <t>I SEM 2013</t>
  </si>
  <si>
    <t>I SEM 2014</t>
  </si>
  <si>
    <r>
      <t xml:space="preserve">De los costos directos, la variación más representativa son los COSTOS DE TRIPULACIÓN crecieron 61% comparado con el I semestre del año 2013, seguido de los seguros 23%, servicios aeroportuarios con el 20%. se observa una disminución de los costos de arriendo -38% y mantenimiento -27%. Hay que destacar que el </t>
    </r>
    <r>
      <rPr>
        <u/>
        <sz val="10"/>
        <color theme="1"/>
        <rFont val="Verdana"/>
        <family val="2"/>
        <scheme val="minor"/>
      </rPr>
      <t>combustible</t>
    </r>
    <r>
      <rPr>
        <sz val="10"/>
        <color theme="1"/>
        <rFont val="Verdana"/>
        <family val="2"/>
        <scheme val="minor"/>
      </rPr>
      <t xml:space="preserve"> solo tuvo una variación del 4%, comparada con el mismo semestre del periodo inmediatamente anterior, aunque la participación fue del 32% para el primer semestre de 2014.
De los costos indirectos el más representativo fue el </t>
    </r>
    <r>
      <rPr>
        <u/>
        <sz val="10"/>
        <color theme="1"/>
        <rFont val="Verdana"/>
        <family val="2"/>
        <scheme val="minor"/>
      </rPr>
      <t>costo financiero</t>
    </r>
    <r>
      <rPr>
        <sz val="10"/>
        <color theme="1"/>
        <rFont val="Verdana"/>
        <family val="2"/>
        <scheme val="minor"/>
      </rPr>
      <t xml:space="preserve"> que tuvo un incremento del 42%, (lo que significa que el sector se esta endeudando cada vez más), los gastos administrativos se incrementaron un 9%, y se presenta una disminución en los costos de ventas -12%.</t>
    </r>
  </si>
  <si>
    <t>TAI-TPU</t>
  </si>
  <si>
    <t>AMX-CMP-DAL-UAL</t>
  </si>
  <si>
    <t>AMX-UAL</t>
  </si>
  <si>
    <t>PRIMER  SEMESTRE 2014</t>
  </si>
  <si>
    <t>AJT-VEC</t>
  </si>
  <si>
    <t>UPS-VEC</t>
  </si>
  <si>
    <t>MAA-TUS-UPS</t>
  </si>
  <si>
    <t>COSTOS DE OPERACIÓN POR TIPO DE AERONAVE - PRIMER SEMESTRE 2014</t>
  </si>
  <si>
    <t>BASE DE DATOS  15/08/2014</t>
  </si>
  <si>
    <t>KRE-LAU-SDV</t>
  </si>
  <si>
    <t>6AD-6AF-SDK</t>
  </si>
  <si>
    <t>COSTO DE OPERACIÓN POR TIPO DE AERNOVE I SEMESTRE DE 2014</t>
  </si>
  <si>
    <t xml:space="preserve">EMPRESAS DE TRANSPORTE AÉREO  COMERCIAL REGIONAL </t>
  </si>
  <si>
    <t>COSTOS DE OPERACIÓN POR TIPO DE AERONAVE - I SEMESTRE DE 2014</t>
  </si>
  <si>
    <t xml:space="preserve">EMPRESAS DE TRANSPORTE AÉREO  CARGA </t>
  </si>
  <si>
    <t>1DW-1EN-1FQ</t>
  </si>
  <si>
    <t>1BO-1CG-1CP-1CV-1EE-1FQ-1GM-1DW</t>
  </si>
  <si>
    <t>1FU-1GI-AJS</t>
  </si>
  <si>
    <t>1BC-1FU</t>
  </si>
  <si>
    <t>1FU-HEL</t>
  </si>
  <si>
    <t>1DF-ADS</t>
  </si>
  <si>
    <t>1AE-1AM-1AS-1BP-1BT-1EG-1EY-1GK-1GU</t>
  </si>
  <si>
    <t>1AE-1AS-1BB-1BT-1DF-1DY-1EG-1GN</t>
  </si>
  <si>
    <t>1AE-1AM-1BE-1BP-1BT-1CG-1DF-1EO-1EY-1GU</t>
  </si>
  <si>
    <t>1EO-1FB-1FQ-1FZ</t>
  </si>
  <si>
    <t>1FB-1FQ-1GB-1GC-3GH</t>
  </si>
  <si>
    <t>1AP-1BT-1DY-1EY-1GK</t>
  </si>
  <si>
    <t>1AP-1BE-1CG-1DO-1GN-1GP-1GS-1GV-3GH</t>
  </si>
  <si>
    <t>1AP-1BB-1EY-1GK</t>
  </si>
  <si>
    <t>1AP-1BE-1CG-1DF-1DO-1DY-1EO-1EY-1GK-1GN-1GP-1GR-1GS-1GV-3GH</t>
  </si>
  <si>
    <t>1ED-1GC</t>
  </si>
  <si>
    <t>EMPRESAS DE TRANSPORTE AÉREO - AEROTAXIS - COSTOS DE OPERACIÓN   -  I SEMESTRE DE 2014</t>
  </si>
  <si>
    <t>1GQ-1GT</t>
  </si>
  <si>
    <t>0EB-0DW</t>
  </si>
  <si>
    <t>0EC-1GQ-0AC</t>
  </si>
  <si>
    <t xml:space="preserve">SIGLA </t>
  </si>
  <si>
    <t>Base de datos 15/08/2014</t>
  </si>
  <si>
    <t>TRABAJOS AEREOS ESPECIALES - COSTOS DE OPERACIÓN POR TIPO DE AERONAVE 
 I SEMESTRE 2014</t>
  </si>
  <si>
    <t>I SEMESTRE 2014</t>
  </si>
  <si>
    <t>Base de datos  15/08/2014</t>
  </si>
  <si>
    <t>I SEMESTRE DE 2014</t>
  </si>
  <si>
    <t>% PARTICIPACION  I SEM 2014</t>
  </si>
  <si>
    <t>En la grafica se observa que para el primer semestre de 2014, el mayor costo en la modalidad de transporte aéreo regular domestico fue el combustible con el 32%, seguido de los gastos administrativos con el 12%  y gastos de tripulación con el 11%.</t>
  </si>
  <si>
    <t>% VARIACION  DE LOS COSTOS DE OPERACIÓN POR CONCEPTO
I SEM 2013 - I SEM 2014</t>
  </si>
  <si>
    <t>0BT-0CR</t>
  </si>
  <si>
    <t>0BE-0BH-0BM-0BN-0BR-0BS-0CC-0CJ-0CK-0CM-0CT-0DC-0DL-0DP-0DQ-0DS-0DT-0DV</t>
  </si>
  <si>
    <t>0BT-0BE-0BV-0BX-0CN-0CP-0CT-0DD-0DH-0DR-0DX-0DY</t>
  </si>
  <si>
    <t>0BE-0BX-0CR-0DM</t>
  </si>
  <si>
    <t>0BR-0CR</t>
  </si>
  <si>
    <t>SST2</t>
  </si>
  <si>
    <t>AVA ARE VVC</t>
  </si>
  <si>
    <t>RPB ARE</t>
  </si>
  <si>
    <t>GLG-TAE-LRC-LPE-TAI-TPU</t>
  </si>
  <si>
    <t>AIJ-GLG-JBU-LRC-NKS-TAI-TPU</t>
  </si>
  <si>
    <t>VCV-CMP-TAE-TAI-TPU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</si>
</sst>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55">
    <font>
      <sz val="11"/>
      <color theme="1"/>
      <name val="Verdan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Verdana"/>
      <family val="2"/>
      <scheme val="minor"/>
    </font>
    <font>
      <sz val="11"/>
      <color theme="1"/>
      <name val="Arnprior"/>
    </font>
    <font>
      <b/>
      <sz val="11"/>
      <color theme="1"/>
      <name val="Arnprior"/>
    </font>
    <font>
      <b/>
      <sz val="14"/>
      <color theme="1"/>
      <name val="Arnprior"/>
    </font>
    <font>
      <u/>
      <sz val="11"/>
      <color theme="10"/>
      <name val="Verdana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name val="Calibri"/>
      <family val="2"/>
    </font>
    <font>
      <b/>
      <sz val="11"/>
      <color theme="1"/>
      <name val="Verdana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</font>
    <font>
      <sz val="6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b/>
      <sz val="7"/>
      <color theme="1"/>
      <name val="Calibri"/>
      <family val="2"/>
    </font>
    <font>
      <sz val="8"/>
      <color theme="1"/>
      <name val="Verdana"/>
      <family val="2"/>
      <scheme val="minor"/>
    </font>
    <font>
      <b/>
      <sz val="11"/>
      <color rgb="FF000000"/>
      <name val="Calibri"/>
      <family val="2"/>
    </font>
    <font>
      <b/>
      <sz val="8"/>
      <name val="Calibri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4"/>
      <color theme="1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u/>
      <sz val="10"/>
      <color theme="1"/>
      <name val="Verdana"/>
      <family val="2"/>
      <scheme val="minor"/>
    </font>
    <font>
      <b/>
      <sz val="9"/>
      <name val="Verdana"/>
      <family val="2"/>
      <scheme val="minor"/>
    </font>
    <font>
      <b/>
      <u/>
      <sz val="11"/>
      <name val="Calibri"/>
      <family val="2"/>
    </font>
    <font>
      <b/>
      <u/>
      <sz val="11"/>
      <color theme="3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Verdana"/>
      <family val="2"/>
      <scheme val="minor"/>
    </font>
    <font>
      <b/>
      <sz val="8"/>
      <color theme="1"/>
      <name val="Verdana"/>
      <family val="2"/>
      <scheme val="minor"/>
    </font>
    <font>
      <b/>
      <sz val="8"/>
      <name val="Verdana"/>
      <family val="2"/>
      <scheme val="minor"/>
    </font>
    <font>
      <u/>
      <sz val="9"/>
      <color theme="10"/>
      <name val="Arial"/>
      <family val="2"/>
    </font>
    <font>
      <u/>
      <sz val="9"/>
      <name val="Arial"/>
      <family val="2"/>
    </font>
    <font>
      <b/>
      <sz val="9"/>
      <color theme="1"/>
      <name val="Arial"/>
      <family val="2"/>
    </font>
    <font>
      <u/>
      <sz val="11"/>
      <color rgb="FFFF0000"/>
      <name val="Calibri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8"/>
      <color rgb="FFFF0000"/>
      <name val="Verdana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477"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7" fillId="0" borderId="2" xfId="2" applyBorder="1" applyProtection="1">
      <protection locked="0"/>
    </xf>
    <xf numFmtId="0" fontId="9" fillId="0" borderId="0" xfId="0" applyFont="1" applyProtection="1"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Protection="1">
      <protection locked="0"/>
    </xf>
    <xf numFmtId="9" fontId="9" fillId="0" borderId="6" xfId="1" applyFont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9" fontId="9" fillId="0" borderId="8" xfId="1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9" fontId="9" fillId="0" borderId="22" xfId="1" applyFont="1" applyBorder="1" applyAlignment="1" applyProtection="1">
      <alignment horizont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/>
      <protection locked="0"/>
    </xf>
    <xf numFmtId="9" fontId="8" fillId="3" borderId="17" xfId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Protection="1">
      <protection locked="0"/>
    </xf>
    <xf numFmtId="9" fontId="9" fillId="0" borderId="0" xfId="1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9" fillId="0" borderId="15" xfId="0" applyFont="1" applyBorder="1" applyProtection="1">
      <protection locked="0"/>
    </xf>
    <xf numFmtId="3" fontId="9" fillId="0" borderId="0" xfId="0" applyNumberFormat="1" applyFont="1" applyBorder="1" applyProtection="1">
      <protection locked="0"/>
    </xf>
    <xf numFmtId="3" fontId="14" fillId="0" borderId="0" xfId="0" applyNumberFormat="1" applyFont="1" applyBorder="1" applyProtection="1">
      <protection locked="0"/>
    </xf>
    <xf numFmtId="0" fontId="14" fillId="0" borderId="0" xfId="0" applyFont="1" applyBorder="1" applyProtection="1">
      <protection locked="0"/>
    </xf>
    <xf numFmtId="3" fontId="12" fillId="0" borderId="0" xfId="0" applyNumberFormat="1" applyFont="1" applyBorder="1" applyProtection="1">
      <protection locked="0"/>
    </xf>
    <xf numFmtId="10" fontId="9" fillId="0" borderId="2" xfId="1" applyNumberFormat="1" applyFont="1" applyBorder="1" applyProtection="1">
      <protection locked="0"/>
    </xf>
    <xf numFmtId="10" fontId="14" fillId="0" borderId="2" xfId="1" applyNumberFormat="1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8" fillId="3" borderId="7" xfId="0" applyFont="1" applyFill="1" applyBorder="1" applyProtection="1">
      <protection locked="0"/>
    </xf>
    <xf numFmtId="9" fontId="8" fillId="3" borderId="2" xfId="1" applyNumberFormat="1" applyFont="1" applyFill="1" applyBorder="1" applyProtection="1">
      <protection locked="0"/>
    </xf>
    <xf numFmtId="9" fontId="15" fillId="3" borderId="2" xfId="1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14" fontId="16" fillId="0" borderId="0" xfId="0" applyNumberFormat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0" fontId="9" fillId="0" borderId="16" xfId="1" applyNumberFormat="1" applyFont="1" applyBorder="1" applyProtection="1">
      <protection locked="0"/>
    </xf>
    <xf numFmtId="0" fontId="13" fillId="0" borderId="21" xfId="0" applyFont="1" applyBorder="1" applyProtection="1">
      <protection locked="0"/>
    </xf>
    <xf numFmtId="10" fontId="9" fillId="0" borderId="5" xfId="1" applyNumberFormat="1" applyFont="1" applyBorder="1" applyProtection="1">
      <protection locked="0"/>
    </xf>
    <xf numFmtId="14" fontId="16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7" xfId="0" applyFont="1" applyBorder="1" applyProtection="1">
      <protection locked="0"/>
    </xf>
    <xf numFmtId="0" fontId="14" fillId="0" borderId="21" xfId="0" applyFont="1" applyBorder="1" applyProtection="1">
      <protection locked="0"/>
    </xf>
    <xf numFmtId="10" fontId="9" fillId="0" borderId="20" xfId="1" applyNumberFormat="1" applyFont="1" applyBorder="1" applyProtection="1">
      <protection locked="0"/>
    </xf>
    <xf numFmtId="0" fontId="14" fillId="0" borderId="15" xfId="0" applyFont="1" applyBorder="1" applyProtection="1">
      <protection locked="0"/>
    </xf>
    <xf numFmtId="0" fontId="14" fillId="0" borderId="34" xfId="0" applyFont="1" applyBorder="1" applyProtection="1">
      <protection locked="0"/>
    </xf>
    <xf numFmtId="0" fontId="8" fillId="3" borderId="9" xfId="0" applyFont="1" applyFill="1" applyBorder="1" applyProtection="1">
      <protection locked="0"/>
    </xf>
    <xf numFmtId="9" fontId="8" fillId="3" borderId="10" xfId="1" applyNumberFormat="1" applyFont="1" applyFill="1" applyBorder="1" applyProtection="1"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164" fontId="19" fillId="0" borderId="39" xfId="3" applyFont="1" applyBorder="1" applyAlignment="1" applyProtection="1"/>
    <xf numFmtId="0" fontId="0" fillId="0" borderId="0" xfId="0" applyAlignment="1" applyProtection="1">
      <alignment horizontal="center"/>
      <protection locked="0"/>
    </xf>
    <xf numFmtId="0" fontId="8" fillId="8" borderId="19" xfId="0" applyFont="1" applyFill="1" applyBorder="1" applyProtection="1">
      <protection locked="0"/>
    </xf>
    <xf numFmtId="3" fontId="8" fillId="8" borderId="18" xfId="0" applyNumberFormat="1" applyFont="1" applyFill="1" applyBorder="1" applyProtection="1">
      <protection locked="0"/>
    </xf>
    <xf numFmtId="3" fontId="8" fillId="8" borderId="17" xfId="0" applyNumberFormat="1" applyFont="1" applyFill="1" applyBorder="1" applyProtection="1">
      <protection locked="0"/>
    </xf>
    <xf numFmtId="0" fontId="8" fillId="8" borderId="19" xfId="0" applyFont="1" applyFill="1" applyBorder="1" applyAlignment="1" applyProtection="1">
      <alignment horizontal="center"/>
      <protection locked="0"/>
    </xf>
    <xf numFmtId="0" fontId="8" fillId="8" borderId="1" xfId="0" applyFont="1" applyFill="1" applyBorder="1" applyAlignment="1" applyProtection="1">
      <alignment horizontal="center"/>
      <protection locked="0"/>
    </xf>
    <xf numFmtId="10" fontId="10" fillId="0" borderId="16" xfId="1" applyNumberFormat="1" applyFont="1" applyBorder="1" applyProtection="1">
      <protection locked="0"/>
    </xf>
    <xf numFmtId="0" fontId="10" fillId="0" borderId="0" xfId="0" applyFont="1" applyProtection="1">
      <protection locked="0"/>
    </xf>
    <xf numFmtId="0" fontId="12" fillId="8" borderId="19" xfId="0" applyFont="1" applyFill="1" applyBorder="1" applyProtection="1">
      <protection locked="0"/>
    </xf>
    <xf numFmtId="3" fontId="20" fillId="8" borderId="18" xfId="0" applyNumberFormat="1" applyFont="1" applyFill="1" applyBorder="1" applyProtection="1">
      <protection locked="0"/>
    </xf>
    <xf numFmtId="0" fontId="12" fillId="6" borderId="19" xfId="0" applyFont="1" applyFill="1" applyBorder="1" applyProtection="1">
      <protection locked="0"/>
    </xf>
    <xf numFmtId="3" fontId="20" fillId="6" borderId="18" xfId="0" applyNumberFormat="1" applyFont="1" applyFill="1" applyBorder="1" applyProtection="1">
      <protection locked="0"/>
    </xf>
    <xf numFmtId="0" fontId="12" fillId="6" borderId="1" xfId="0" applyFont="1" applyFill="1" applyBorder="1" applyAlignment="1" applyProtection="1">
      <alignment horizontal="center"/>
      <protection locked="0"/>
    </xf>
    <xf numFmtId="0" fontId="8" fillId="8" borderId="1" xfId="0" applyFont="1" applyFill="1" applyBorder="1" applyProtection="1">
      <protection locked="0"/>
    </xf>
    <xf numFmtId="0" fontId="8" fillId="6" borderId="1" xfId="0" applyFont="1" applyFill="1" applyBorder="1" applyProtection="1">
      <protection locked="0"/>
    </xf>
    <xf numFmtId="0" fontId="12" fillId="8" borderId="0" xfId="0" applyFont="1" applyFill="1" applyAlignment="1" applyProtection="1">
      <alignment horizontal="center"/>
      <protection locked="0"/>
    </xf>
    <xf numFmtId="10" fontId="14" fillId="0" borderId="16" xfId="1" applyNumberFormat="1" applyFont="1" applyBorder="1" applyProtection="1">
      <protection locked="0"/>
    </xf>
    <xf numFmtId="0" fontId="0" fillId="0" borderId="0" xfId="0"/>
    <xf numFmtId="3" fontId="1" fillId="0" borderId="2" xfId="0" applyNumberFormat="1" applyFont="1" applyBorder="1" applyProtection="1">
      <protection locked="0"/>
    </xf>
    <xf numFmtId="3" fontId="1" fillId="0" borderId="16" xfId="0" applyNumberFormat="1" applyFont="1" applyBorder="1" applyProtection="1"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0" fontId="8" fillId="6" borderId="19" xfId="0" applyFont="1" applyFill="1" applyBorder="1" applyProtection="1">
      <protection locked="0"/>
    </xf>
    <xf numFmtId="0" fontId="2" fillId="6" borderId="40" xfId="0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Protection="1">
      <protection locked="0"/>
    </xf>
    <xf numFmtId="3" fontId="1" fillId="0" borderId="6" xfId="0" applyNumberFormat="1" applyFont="1" applyBorder="1" applyProtection="1">
      <protection locked="0"/>
    </xf>
    <xf numFmtId="3" fontId="1" fillId="0" borderId="8" xfId="0" applyNumberFormat="1" applyFont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14" fontId="21" fillId="0" borderId="0" xfId="0" applyNumberFormat="1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8" fillId="8" borderId="7" xfId="0" applyFont="1" applyFill="1" applyBorder="1" applyProtection="1">
      <protection locked="0"/>
    </xf>
    <xf numFmtId="10" fontId="8" fillId="8" borderId="2" xfId="1" applyNumberFormat="1" applyFont="1" applyFill="1" applyBorder="1" applyProtection="1">
      <protection locked="0"/>
    </xf>
    <xf numFmtId="10" fontId="15" fillId="8" borderId="2" xfId="1" applyNumberFormat="1" applyFont="1" applyFill="1" applyBorder="1" applyProtection="1">
      <protection locked="0"/>
    </xf>
    <xf numFmtId="10" fontId="8" fillId="8" borderId="18" xfId="1" applyNumberFormat="1" applyFont="1" applyFill="1" applyBorder="1" applyProtection="1">
      <protection locked="0"/>
    </xf>
    <xf numFmtId="10" fontId="15" fillId="8" borderId="18" xfId="1" applyNumberFormat="1" applyFont="1" applyFill="1" applyBorder="1" applyProtection="1">
      <protection locked="0"/>
    </xf>
    <xf numFmtId="0" fontId="8" fillId="8" borderId="4" xfId="0" applyFont="1" applyFill="1" applyBorder="1" applyProtection="1">
      <protection locked="0"/>
    </xf>
    <xf numFmtId="10" fontId="8" fillId="8" borderId="5" xfId="1" applyNumberFormat="1" applyFont="1" applyFill="1" applyBorder="1" applyProtection="1">
      <protection locked="0"/>
    </xf>
    <xf numFmtId="0" fontId="25" fillId="0" borderId="0" xfId="0" applyFont="1" applyBorder="1" applyProtection="1">
      <protection locked="0"/>
    </xf>
    <xf numFmtId="0" fontId="13" fillId="8" borderId="0" xfId="0" applyFont="1" applyFill="1" applyProtection="1">
      <protection locked="0"/>
    </xf>
    <xf numFmtId="3" fontId="8" fillId="6" borderId="31" xfId="0" applyNumberFormat="1" applyFont="1" applyFill="1" applyBorder="1" applyProtection="1">
      <protection locked="0"/>
    </xf>
    <xf numFmtId="3" fontId="8" fillId="6" borderId="33" xfId="0" applyNumberFormat="1" applyFont="1" applyFill="1" applyBorder="1" applyProtection="1">
      <protection locked="0"/>
    </xf>
    <xf numFmtId="9" fontId="8" fillId="6" borderId="1" xfId="1" applyFont="1" applyFill="1" applyBorder="1" applyProtection="1">
      <protection locked="0"/>
    </xf>
    <xf numFmtId="10" fontId="8" fillId="8" borderId="19" xfId="1" applyNumberFormat="1" applyFont="1" applyFill="1" applyBorder="1" applyProtection="1">
      <protection locked="0"/>
    </xf>
    <xf numFmtId="10" fontId="8" fillId="8" borderId="1" xfId="1" applyNumberFormat="1" applyFont="1" applyFill="1" applyBorder="1" applyProtection="1"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8" fillId="3" borderId="1" xfId="0" applyFont="1" applyFill="1" applyBorder="1" applyProtection="1">
      <protection locked="0"/>
    </xf>
    <xf numFmtId="9" fontId="8" fillId="6" borderId="1" xfId="1" applyNumberFormat="1" applyFont="1" applyFill="1" applyBorder="1" applyProtection="1">
      <protection locked="0"/>
    </xf>
    <xf numFmtId="0" fontId="8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5" fillId="6" borderId="1" xfId="0" applyFont="1" applyFill="1" applyBorder="1" applyAlignment="1" applyProtection="1">
      <alignment horizontal="center"/>
      <protection locked="0"/>
    </xf>
    <xf numFmtId="0" fontId="8" fillId="6" borderId="30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11" fillId="2" borderId="0" xfId="2" applyFont="1" applyFill="1" applyBorder="1" applyAlignment="1" applyProtection="1">
      <protection locked="0"/>
    </xf>
    <xf numFmtId="0" fontId="11" fillId="2" borderId="24" xfId="2" applyFont="1" applyFill="1" applyBorder="1" applyAlignment="1" applyProtection="1">
      <protection locked="0"/>
    </xf>
    <xf numFmtId="9" fontId="8" fillId="8" borderId="19" xfId="1" applyFont="1" applyFill="1" applyBorder="1" applyProtection="1">
      <protection locked="0"/>
    </xf>
    <xf numFmtId="9" fontId="8" fillId="8" borderId="1" xfId="1" applyFont="1" applyFill="1" applyBorder="1" applyProtection="1">
      <protection locked="0"/>
    </xf>
    <xf numFmtId="3" fontId="13" fillId="0" borderId="6" xfId="0" applyNumberFormat="1" applyFont="1" applyFill="1" applyBorder="1" applyProtection="1">
      <protection locked="0"/>
    </xf>
    <xf numFmtId="3" fontId="12" fillId="10" borderId="3" xfId="0" applyNumberFormat="1" applyFont="1" applyFill="1" applyBorder="1" applyAlignment="1" applyProtection="1">
      <alignment horizontal="center"/>
      <protection locked="0"/>
    </xf>
    <xf numFmtId="3" fontId="27" fillId="9" borderId="19" xfId="0" applyNumberFormat="1" applyFont="1" applyFill="1" applyBorder="1" applyProtection="1">
      <protection locked="0"/>
    </xf>
    <xf numFmtId="3" fontId="27" fillId="11" borderId="19" xfId="0" applyNumberFormat="1" applyFont="1" applyFill="1" applyBorder="1" applyProtection="1">
      <protection locked="0"/>
    </xf>
    <xf numFmtId="3" fontId="13" fillId="0" borderId="36" xfId="0" applyNumberFormat="1" applyFont="1" applyFill="1" applyBorder="1" applyProtection="1">
      <protection locked="0"/>
    </xf>
    <xf numFmtId="0" fontId="12" fillId="0" borderId="7" xfId="0" applyFont="1" applyBorder="1" applyProtection="1">
      <protection locked="0"/>
    </xf>
    <xf numFmtId="10" fontId="8" fillId="0" borderId="2" xfId="1" applyNumberFormat="1" applyFont="1" applyBorder="1" applyProtection="1">
      <protection locked="0"/>
    </xf>
    <xf numFmtId="0" fontId="15" fillId="0" borderId="0" xfId="0" applyFont="1" applyProtection="1">
      <protection locked="0"/>
    </xf>
    <xf numFmtId="3" fontId="12" fillId="0" borderId="6" xfId="0" applyNumberFormat="1" applyFont="1" applyFill="1" applyBorder="1" applyProtection="1">
      <protection locked="0"/>
    </xf>
    <xf numFmtId="10" fontId="8" fillId="0" borderId="0" xfId="1" applyNumberFormat="1" applyFont="1" applyBorder="1" applyProtection="1">
      <protection locked="0"/>
    </xf>
    <xf numFmtId="10" fontId="9" fillId="0" borderId="0" xfId="1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8" fillId="0" borderId="15" xfId="0" applyFont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0" fontId="24" fillId="0" borderId="7" xfId="0" applyFont="1" applyBorder="1" applyProtection="1">
      <protection locked="0"/>
    </xf>
    <xf numFmtId="3" fontId="24" fillId="0" borderId="6" xfId="0" applyNumberFormat="1" applyFont="1" applyFill="1" applyBorder="1" applyProtection="1">
      <protection locked="0"/>
    </xf>
    <xf numFmtId="0" fontId="24" fillId="0" borderId="21" xfId="0" applyFont="1" applyBorder="1" applyProtection="1">
      <protection locked="0"/>
    </xf>
    <xf numFmtId="0" fontId="24" fillId="0" borderId="15" xfId="0" applyFont="1" applyBorder="1" applyProtection="1">
      <protection locked="0"/>
    </xf>
    <xf numFmtId="3" fontId="24" fillId="0" borderId="1" xfId="0" applyNumberFormat="1" applyFont="1" applyFill="1" applyBorder="1" applyProtection="1">
      <protection locked="0"/>
    </xf>
    <xf numFmtId="3" fontId="28" fillId="0" borderId="42" xfId="0" applyNumberFormat="1" applyFont="1" applyFill="1" applyBorder="1" applyProtection="1">
      <protection locked="0"/>
    </xf>
    <xf numFmtId="3" fontId="24" fillId="0" borderId="42" xfId="0" applyNumberFormat="1" applyFont="1" applyFill="1" applyBorder="1" applyProtection="1">
      <protection locked="0"/>
    </xf>
    <xf numFmtId="3" fontId="24" fillId="0" borderId="43" xfId="0" applyNumberFormat="1" applyFont="1" applyFill="1" applyBorder="1" applyProtection="1">
      <protection locked="0"/>
    </xf>
    <xf numFmtId="9" fontId="9" fillId="0" borderId="2" xfId="1" applyFont="1" applyBorder="1" applyProtection="1">
      <protection locked="0"/>
    </xf>
    <xf numFmtId="10" fontId="8" fillId="12" borderId="0" xfId="1" applyNumberFormat="1" applyFont="1" applyFill="1" applyBorder="1" applyProtection="1">
      <protection locked="0"/>
    </xf>
    <xf numFmtId="10" fontId="9" fillId="12" borderId="0" xfId="1" applyNumberFormat="1" applyFont="1" applyFill="1" applyBorder="1" applyProtection="1"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2" applyBorder="1"/>
    <xf numFmtId="0" fontId="26" fillId="0" borderId="0" xfId="0" applyFont="1" applyAlignment="1" applyProtection="1">
      <alignment horizontal="left" vertical="top" wrapText="1"/>
      <protection locked="0"/>
    </xf>
    <xf numFmtId="0" fontId="29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3" fontId="1" fillId="0" borderId="5" xfId="0" applyNumberFormat="1" applyFont="1" applyBorder="1" applyAlignment="1" applyProtection="1">
      <alignment horizontal="center"/>
      <protection locked="0"/>
    </xf>
    <xf numFmtId="3" fontId="1" fillId="0" borderId="6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3" fontId="1" fillId="0" borderId="10" xfId="0" applyNumberFormat="1" applyFont="1" applyBorder="1" applyAlignment="1" applyProtection="1">
      <alignment horizontal="center"/>
      <protection locked="0"/>
    </xf>
    <xf numFmtId="3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3" fontId="1" fillId="0" borderId="16" xfId="0" applyNumberFormat="1" applyFont="1" applyBorder="1" applyAlignment="1" applyProtection="1">
      <alignment horizontal="center"/>
      <protection locked="0"/>
    </xf>
    <xf numFmtId="3" fontId="1" fillId="0" borderId="32" xfId="0" applyNumberFormat="1" applyFon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2" fillId="13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47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1" fillId="0" borderId="31" xfId="0" applyFont="1" applyBorder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9" fontId="14" fillId="0" borderId="22" xfId="1" applyFont="1" applyBorder="1" applyAlignment="1" applyProtection="1">
      <alignment horizontal="center"/>
      <protection locked="0"/>
    </xf>
    <xf numFmtId="9" fontId="14" fillId="0" borderId="8" xfId="1" applyFont="1" applyBorder="1" applyAlignment="1" applyProtection="1">
      <alignment horizontal="center"/>
      <protection locked="0"/>
    </xf>
    <xf numFmtId="9" fontId="14" fillId="0" borderId="6" xfId="1" applyFont="1" applyBorder="1" applyAlignment="1" applyProtection="1">
      <alignment horizontal="center"/>
      <protection locked="0"/>
    </xf>
    <xf numFmtId="165" fontId="19" fillId="0" borderId="41" xfId="3" applyNumberFormat="1" applyFont="1" applyBorder="1" applyAlignment="1" applyProtection="1"/>
    <xf numFmtId="0" fontId="17" fillId="0" borderId="1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  <xf numFmtId="0" fontId="17" fillId="14" borderId="16" xfId="0" applyFont="1" applyFill="1" applyBorder="1" applyAlignment="1" applyProtection="1">
      <alignment horizontal="center"/>
      <protection locked="0"/>
    </xf>
    <xf numFmtId="9" fontId="0" fillId="0" borderId="2" xfId="1" applyFont="1" applyBorder="1" applyProtection="1">
      <protection locked="0"/>
    </xf>
    <xf numFmtId="0" fontId="32" fillId="13" borderId="3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Protection="1">
      <protection locked="0"/>
    </xf>
    <xf numFmtId="0" fontId="35" fillId="13" borderId="3" xfId="0" applyFont="1" applyFill="1" applyBorder="1" applyAlignment="1" applyProtection="1">
      <alignment horizontal="center" vertical="center" wrapText="1"/>
      <protection locked="0"/>
    </xf>
    <xf numFmtId="164" fontId="19" fillId="0" borderId="50" xfId="3" applyFont="1" applyBorder="1" applyAlignment="1" applyProtection="1"/>
    <xf numFmtId="165" fontId="18" fillId="7" borderId="14" xfId="3" applyNumberFormat="1" applyFont="1" applyFill="1" applyBorder="1" applyAlignment="1" applyProtection="1"/>
    <xf numFmtId="164" fontId="19" fillId="0" borderId="51" xfId="3" applyFont="1" applyBorder="1" applyAlignment="1" applyProtection="1"/>
    <xf numFmtId="165" fontId="19" fillId="0" borderId="28" xfId="3" applyNumberFormat="1" applyFont="1" applyBorder="1" applyAlignment="1" applyProtection="1"/>
    <xf numFmtId="165" fontId="19" fillId="0" borderId="50" xfId="3" applyNumberFormat="1" applyFont="1" applyBorder="1" applyAlignment="1" applyProtection="1"/>
    <xf numFmtId="165" fontId="18" fillId="8" borderId="14" xfId="3" applyNumberFormat="1" applyFont="1" applyFill="1" applyBorder="1" applyAlignment="1" applyProtection="1"/>
    <xf numFmtId="9" fontId="0" fillId="0" borderId="2" xfId="1" applyFont="1" applyBorder="1" applyAlignment="1" applyProtection="1">
      <alignment horizontal="center"/>
      <protection locked="0"/>
    </xf>
    <xf numFmtId="3" fontId="8" fillId="6" borderId="19" xfId="0" applyNumberFormat="1" applyFont="1" applyFill="1" applyBorder="1" applyProtection="1">
      <protection locked="0"/>
    </xf>
    <xf numFmtId="3" fontId="8" fillId="6" borderId="1" xfId="0" applyNumberFormat="1" applyFont="1" applyFill="1" applyBorder="1" applyProtection="1">
      <protection locked="0"/>
    </xf>
    <xf numFmtId="3" fontId="8" fillId="8" borderId="19" xfId="0" applyNumberFormat="1" applyFont="1" applyFill="1" applyBorder="1" applyProtection="1">
      <protection locked="0"/>
    </xf>
    <xf numFmtId="3" fontId="9" fillId="0" borderId="15" xfId="0" applyNumberFormat="1" applyFont="1" applyBorder="1" applyProtection="1">
      <protection locked="0"/>
    </xf>
    <xf numFmtId="3" fontId="9" fillId="0" borderId="7" xfId="0" applyNumberFormat="1" applyFont="1" applyBorder="1" applyProtection="1">
      <protection locked="0"/>
    </xf>
    <xf numFmtId="3" fontId="9" fillId="0" borderId="21" xfId="0" applyNumberFormat="1" applyFont="1" applyBorder="1" applyProtection="1">
      <protection locked="0"/>
    </xf>
    <xf numFmtId="3" fontId="8" fillId="8" borderId="1" xfId="0" applyNumberFormat="1" applyFont="1" applyFill="1" applyBorder="1" applyProtection="1">
      <protection locked="0"/>
    </xf>
    <xf numFmtId="3" fontId="9" fillId="0" borderId="53" xfId="0" applyNumberFormat="1" applyFont="1" applyBorder="1" applyProtection="1">
      <protection locked="0"/>
    </xf>
    <xf numFmtId="3" fontId="9" fillId="0" borderId="49" xfId="0" applyNumberFormat="1" applyFont="1" applyBorder="1" applyProtection="1">
      <protection locked="0"/>
    </xf>
    <xf numFmtId="3" fontId="9" fillId="0" borderId="54" xfId="0" applyNumberFormat="1" applyFont="1" applyBorder="1" applyProtection="1">
      <protection locked="0"/>
    </xf>
    <xf numFmtId="0" fontId="38" fillId="6" borderId="1" xfId="0" applyFont="1" applyFill="1" applyBorder="1" applyAlignment="1" applyProtection="1">
      <alignment horizontal="center" vertical="center" wrapText="1"/>
      <protection locked="0"/>
    </xf>
    <xf numFmtId="0" fontId="38" fillId="8" borderId="1" xfId="0" applyFont="1" applyFill="1" applyBorder="1" applyAlignment="1" applyProtection="1">
      <alignment horizontal="center" vertical="center" wrapText="1"/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2" borderId="24" xfId="2" applyFont="1" applyFill="1" applyBorder="1" applyAlignment="1" applyProtection="1">
      <alignment horizontal="left"/>
      <protection locked="0"/>
    </xf>
    <xf numFmtId="3" fontId="39" fillId="0" borderId="2" xfId="0" applyNumberFormat="1" applyFont="1" applyBorder="1" applyAlignment="1" applyProtection="1">
      <alignment horizontal="left"/>
      <protection locked="0"/>
    </xf>
    <xf numFmtId="3" fontId="40" fillId="0" borderId="2" xfId="0" applyNumberFormat="1" applyFont="1" applyBorder="1" applyAlignment="1" applyProtection="1">
      <alignment horizontal="left"/>
      <protection locked="0"/>
    </xf>
    <xf numFmtId="3" fontId="8" fillId="8" borderId="19" xfId="0" applyNumberFormat="1" applyFont="1" applyFill="1" applyBorder="1" applyAlignment="1" applyProtection="1">
      <alignment horizontal="left"/>
      <protection locked="0"/>
    </xf>
    <xf numFmtId="3" fontId="9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10" fontId="9" fillId="0" borderId="35" xfId="1" applyNumberFormat="1" applyFont="1" applyBorder="1" applyAlignment="1" applyProtection="1">
      <alignment horizontal="left"/>
      <protection locked="0"/>
    </xf>
    <xf numFmtId="10" fontId="9" fillId="0" borderId="36" xfId="1" applyNumberFormat="1" applyFont="1" applyBorder="1" applyAlignment="1" applyProtection="1">
      <alignment horizontal="left"/>
      <protection locked="0"/>
    </xf>
    <xf numFmtId="10" fontId="9" fillId="0" borderId="2" xfId="1" applyNumberFormat="1" applyFont="1" applyBorder="1" applyAlignment="1" applyProtection="1">
      <alignment horizontal="left"/>
      <protection locked="0"/>
    </xf>
    <xf numFmtId="10" fontId="9" fillId="0" borderId="8" xfId="1" applyNumberFormat="1" applyFont="1" applyBorder="1" applyAlignment="1" applyProtection="1">
      <alignment horizontal="left"/>
      <protection locked="0"/>
    </xf>
    <xf numFmtId="10" fontId="9" fillId="0" borderId="20" xfId="1" applyNumberFormat="1" applyFont="1" applyBorder="1" applyAlignment="1" applyProtection="1">
      <alignment horizontal="left"/>
      <protection locked="0"/>
    </xf>
    <xf numFmtId="10" fontId="9" fillId="0" borderId="22" xfId="1" applyNumberFormat="1" applyFont="1" applyBorder="1" applyAlignment="1" applyProtection="1">
      <alignment horizontal="left"/>
      <protection locked="0"/>
    </xf>
    <xf numFmtId="10" fontId="8" fillId="8" borderId="18" xfId="1" applyNumberFormat="1" applyFont="1" applyFill="1" applyBorder="1" applyAlignment="1" applyProtection="1">
      <alignment horizontal="left"/>
      <protection locked="0"/>
    </xf>
    <xf numFmtId="10" fontId="8" fillId="8" borderId="17" xfId="1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10" fontId="9" fillId="0" borderId="16" xfId="1" applyNumberFormat="1" applyFont="1" applyBorder="1" applyAlignment="1" applyProtection="1">
      <alignment horizontal="left"/>
      <protection locked="0"/>
    </xf>
    <xf numFmtId="10" fontId="9" fillId="0" borderId="32" xfId="1" applyNumberFormat="1" applyFont="1" applyBorder="1" applyAlignment="1" applyProtection="1">
      <alignment horizontal="left"/>
      <protection locked="0"/>
    </xf>
    <xf numFmtId="9" fontId="8" fillId="6" borderId="31" xfId="1" applyNumberFormat="1" applyFont="1" applyFill="1" applyBorder="1" applyAlignment="1" applyProtection="1">
      <alignment horizontal="left"/>
      <protection locked="0"/>
    </xf>
    <xf numFmtId="9" fontId="8" fillId="6" borderId="33" xfId="1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3" fontId="39" fillId="0" borderId="20" xfId="0" applyNumberFormat="1" applyFont="1" applyBorder="1" applyAlignment="1" applyProtection="1">
      <alignment horizontal="left"/>
      <protection locked="0"/>
    </xf>
    <xf numFmtId="3" fontId="40" fillId="0" borderId="20" xfId="0" applyNumberFormat="1" applyFont="1" applyBorder="1" applyAlignment="1" applyProtection="1">
      <alignment horizontal="left"/>
      <protection locked="0"/>
    </xf>
    <xf numFmtId="3" fontId="38" fillId="8" borderId="18" xfId="0" applyNumberFormat="1" applyFont="1" applyFill="1" applyBorder="1" applyAlignment="1" applyProtection="1">
      <alignment horizontal="left"/>
      <protection locked="0"/>
    </xf>
    <xf numFmtId="3" fontId="38" fillId="8" borderId="17" xfId="0" applyNumberFormat="1" applyFont="1" applyFill="1" applyBorder="1" applyAlignment="1" applyProtection="1">
      <alignment horizontal="left"/>
      <protection locked="0"/>
    </xf>
    <xf numFmtId="3" fontId="39" fillId="0" borderId="16" xfId="0" applyNumberFormat="1" applyFont="1" applyBorder="1" applyAlignment="1" applyProtection="1">
      <alignment horizontal="left"/>
      <protection locked="0"/>
    </xf>
    <xf numFmtId="3" fontId="40" fillId="0" borderId="16" xfId="0" applyNumberFormat="1" applyFont="1" applyBorder="1" applyAlignment="1" applyProtection="1">
      <alignment horizontal="left"/>
      <protection locked="0"/>
    </xf>
    <xf numFmtId="3" fontId="38" fillId="6" borderId="31" xfId="0" applyNumberFormat="1" applyFont="1" applyFill="1" applyBorder="1" applyAlignment="1" applyProtection="1">
      <alignment horizontal="left"/>
      <protection locked="0"/>
    </xf>
    <xf numFmtId="3" fontId="38" fillId="6" borderId="33" xfId="0" applyNumberFormat="1" applyFont="1" applyFill="1" applyBorder="1" applyAlignment="1" applyProtection="1">
      <alignment horizontal="left"/>
      <protection locked="0"/>
    </xf>
    <xf numFmtId="0" fontId="14" fillId="0" borderId="4" xfId="0" applyFont="1" applyBorder="1" applyProtection="1">
      <protection locked="0"/>
    </xf>
    <xf numFmtId="3" fontId="39" fillId="0" borderId="5" xfId="0" applyNumberFormat="1" applyFont="1" applyBorder="1" applyAlignment="1" applyProtection="1">
      <alignment horizontal="left"/>
      <protection locked="0"/>
    </xf>
    <xf numFmtId="3" fontId="40" fillId="0" borderId="5" xfId="0" applyNumberFormat="1" applyFont="1" applyBorder="1" applyAlignment="1" applyProtection="1">
      <alignment horizontal="left"/>
      <protection locked="0"/>
    </xf>
    <xf numFmtId="3" fontId="40" fillId="0" borderId="6" xfId="0" applyNumberFormat="1" applyFont="1" applyBorder="1" applyAlignment="1" applyProtection="1">
      <alignment horizontal="left"/>
      <protection locked="0"/>
    </xf>
    <xf numFmtId="3" fontId="40" fillId="0" borderId="8" xfId="0" applyNumberFormat="1" applyFont="1" applyBorder="1" applyAlignment="1" applyProtection="1">
      <alignment horizontal="left"/>
      <protection locked="0"/>
    </xf>
    <xf numFmtId="3" fontId="8" fillId="8" borderId="1" xfId="0" applyNumberFormat="1" applyFont="1" applyFill="1" applyBorder="1" applyAlignment="1" applyProtection="1">
      <alignment horizontal="left"/>
      <protection locked="0"/>
    </xf>
    <xf numFmtId="3" fontId="40" fillId="0" borderId="22" xfId="0" applyNumberFormat="1" applyFont="1" applyBorder="1" applyAlignment="1" applyProtection="1">
      <alignment horizontal="left"/>
      <protection locked="0"/>
    </xf>
    <xf numFmtId="3" fontId="40" fillId="0" borderId="32" xfId="0" applyNumberFormat="1" applyFont="1" applyBorder="1" applyAlignment="1" applyProtection="1">
      <alignment horizontal="left"/>
      <protection locked="0"/>
    </xf>
    <xf numFmtId="3" fontId="39" fillId="0" borderId="10" xfId="0" applyNumberFormat="1" applyFont="1" applyBorder="1" applyAlignment="1" applyProtection="1">
      <alignment horizontal="left"/>
      <protection locked="0"/>
    </xf>
    <xf numFmtId="3" fontId="40" fillId="0" borderId="10" xfId="0" applyNumberFormat="1" applyFont="1" applyBorder="1" applyAlignment="1" applyProtection="1">
      <alignment horizontal="left"/>
      <protection locked="0"/>
    </xf>
    <xf numFmtId="3" fontId="40" fillId="0" borderId="11" xfId="0" applyNumberFormat="1" applyFont="1" applyBorder="1" applyAlignment="1" applyProtection="1">
      <alignment horizontal="left"/>
      <protection locked="0"/>
    </xf>
    <xf numFmtId="0" fontId="12" fillId="8" borderId="1" xfId="0" applyFont="1" applyFill="1" applyBorder="1" applyAlignment="1" applyProtection="1">
      <alignment horizontal="center"/>
      <protection locked="0"/>
    </xf>
    <xf numFmtId="0" fontId="26" fillId="0" borderId="4" xfId="0" applyFont="1" applyBorder="1" applyProtection="1">
      <protection locked="0"/>
    </xf>
    <xf numFmtId="3" fontId="41" fillId="0" borderId="5" xfId="4" applyNumberFormat="1" applyFont="1" applyBorder="1" applyProtection="1">
      <protection locked="0"/>
    </xf>
    <xf numFmtId="3" fontId="26" fillId="0" borderId="5" xfId="0" applyNumberFormat="1" applyFont="1" applyBorder="1" applyProtection="1">
      <protection locked="0"/>
    </xf>
    <xf numFmtId="9" fontId="26" fillId="0" borderId="5" xfId="1" applyFont="1" applyBorder="1" applyAlignment="1" applyProtection="1">
      <alignment horizontal="center"/>
      <protection locked="0"/>
    </xf>
    <xf numFmtId="9" fontId="26" fillId="0" borderId="6" xfId="1" applyNumberFormat="1" applyFont="1" applyBorder="1" applyAlignment="1" applyProtection="1">
      <alignment horizontal="center"/>
      <protection locked="0"/>
    </xf>
    <xf numFmtId="0" fontId="26" fillId="0" borderId="7" xfId="0" applyFont="1" applyBorder="1" applyProtection="1">
      <protection locked="0"/>
    </xf>
    <xf numFmtId="166" fontId="41" fillId="0" borderId="2" xfId="4" applyNumberFormat="1" applyFont="1" applyBorder="1" applyProtection="1">
      <protection locked="0"/>
    </xf>
    <xf numFmtId="3" fontId="26" fillId="0" borderId="2" xfId="0" applyNumberFormat="1" applyFont="1" applyBorder="1" applyProtection="1">
      <protection locked="0"/>
    </xf>
    <xf numFmtId="9" fontId="26" fillId="0" borderId="2" xfId="1" applyFont="1" applyBorder="1" applyAlignment="1" applyProtection="1">
      <alignment horizontal="center"/>
      <protection locked="0"/>
    </xf>
    <xf numFmtId="9" fontId="26" fillId="0" borderId="8" xfId="1" applyNumberFormat="1" applyFont="1" applyBorder="1" applyAlignment="1" applyProtection="1">
      <alignment horizontal="center"/>
      <protection locked="0"/>
    </xf>
    <xf numFmtId="0" fontId="42" fillId="13" borderId="7" xfId="0" applyFont="1" applyFill="1" applyBorder="1" applyProtection="1">
      <protection locked="0"/>
    </xf>
    <xf numFmtId="166" fontId="43" fillId="13" borderId="2" xfId="4" applyNumberFormat="1" applyFont="1" applyFill="1" applyBorder="1" applyProtection="1">
      <protection locked="0"/>
    </xf>
    <xf numFmtId="9" fontId="42" fillId="13" borderId="2" xfId="1" applyFont="1" applyFill="1" applyBorder="1" applyAlignment="1" applyProtection="1">
      <alignment horizontal="center"/>
      <protection locked="0"/>
    </xf>
    <xf numFmtId="9" fontId="42" fillId="13" borderId="8" xfId="1" applyNumberFormat="1" applyFont="1" applyFill="1" applyBorder="1" applyAlignment="1" applyProtection="1">
      <alignment horizontal="center"/>
      <protection locked="0"/>
    </xf>
    <xf numFmtId="0" fontId="42" fillId="6" borderId="7" xfId="0" applyFont="1" applyFill="1" applyBorder="1" applyProtection="1">
      <protection locked="0"/>
    </xf>
    <xf numFmtId="166" fontId="43" fillId="6" borderId="2" xfId="4" applyNumberFormat="1" applyFont="1" applyFill="1" applyBorder="1" applyProtection="1">
      <protection locked="0"/>
    </xf>
    <xf numFmtId="9" fontId="42" fillId="6" borderId="2" xfId="1" applyFont="1" applyFill="1" applyBorder="1" applyAlignment="1" applyProtection="1">
      <alignment horizontal="center"/>
      <protection locked="0"/>
    </xf>
    <xf numFmtId="9" fontId="42" fillId="6" borderId="8" xfId="1" applyNumberFormat="1" applyFont="1" applyFill="1" applyBorder="1" applyAlignment="1" applyProtection="1">
      <alignment horizontal="center"/>
      <protection locked="0"/>
    </xf>
    <xf numFmtId="10" fontId="26" fillId="0" borderId="2" xfId="1" applyNumberFormat="1" applyFont="1" applyBorder="1" applyAlignment="1" applyProtection="1">
      <alignment horizontal="center"/>
      <protection locked="0"/>
    </xf>
    <xf numFmtId="0" fontId="26" fillId="0" borderId="9" xfId="0" applyFont="1" applyBorder="1" applyProtection="1">
      <protection locked="0"/>
    </xf>
    <xf numFmtId="166" fontId="41" fillId="0" borderId="10" xfId="4" applyNumberFormat="1" applyFont="1" applyBorder="1" applyProtection="1">
      <protection locked="0"/>
    </xf>
    <xf numFmtId="3" fontId="26" fillId="0" borderId="10" xfId="0" applyNumberFormat="1" applyFont="1" applyBorder="1" applyProtection="1">
      <protection locked="0"/>
    </xf>
    <xf numFmtId="10" fontId="26" fillId="0" borderId="10" xfId="1" applyNumberFormat="1" applyFont="1" applyBorder="1" applyAlignment="1" applyProtection="1">
      <alignment horizontal="center"/>
      <protection locked="0"/>
    </xf>
    <xf numFmtId="9" fontId="26" fillId="0" borderId="11" xfId="1" applyNumberFormat="1" applyFont="1" applyBorder="1" applyAlignment="1" applyProtection="1">
      <alignment horizontal="center"/>
      <protection locked="0"/>
    </xf>
    <xf numFmtId="0" fontId="38" fillId="8" borderId="1" xfId="0" applyFont="1" applyFill="1" applyBorder="1" applyAlignment="1" applyProtection="1">
      <alignment horizontal="center"/>
      <protection locked="0"/>
    </xf>
    <xf numFmtId="0" fontId="38" fillId="6" borderId="1" xfId="0" applyFont="1" applyFill="1" applyBorder="1" applyAlignment="1" applyProtection="1">
      <alignment horizontal="center"/>
      <protection locked="0"/>
    </xf>
    <xf numFmtId="0" fontId="39" fillId="0" borderId="15" xfId="0" applyFont="1" applyBorder="1" applyProtection="1">
      <protection locked="0"/>
    </xf>
    <xf numFmtId="3" fontId="39" fillId="0" borderId="2" xfId="0" applyNumberFormat="1" applyFont="1" applyBorder="1" applyProtection="1">
      <protection locked="0"/>
    </xf>
    <xf numFmtId="3" fontId="39" fillId="0" borderId="2" xfId="0" applyNumberFormat="1" applyFont="1" applyBorder="1" applyAlignment="1" applyProtection="1">
      <alignment horizontal="center"/>
      <protection locked="0"/>
    </xf>
    <xf numFmtId="0" fontId="39" fillId="0" borderId="7" xfId="0" applyFont="1" applyBorder="1" applyProtection="1">
      <protection locked="0"/>
    </xf>
    <xf numFmtId="0" fontId="46" fillId="8" borderId="19" xfId="0" applyFont="1" applyFill="1" applyBorder="1" applyProtection="1">
      <protection locked="0"/>
    </xf>
    <xf numFmtId="3" fontId="46" fillId="8" borderId="19" xfId="0" applyNumberFormat="1" applyFont="1" applyFill="1" applyBorder="1" applyProtection="1">
      <protection locked="0"/>
    </xf>
    <xf numFmtId="0" fontId="46" fillId="6" borderId="19" xfId="0" applyFont="1" applyFill="1" applyBorder="1" applyProtection="1">
      <protection locked="0"/>
    </xf>
    <xf numFmtId="3" fontId="46" fillId="6" borderId="19" xfId="0" applyNumberFormat="1" applyFont="1" applyFill="1" applyBorder="1" applyProtection="1">
      <protection locked="0"/>
    </xf>
    <xf numFmtId="0" fontId="39" fillId="0" borderId="9" xfId="0" applyFont="1" applyBorder="1" applyAlignment="1" applyProtection="1">
      <alignment wrapText="1"/>
      <protection locked="0"/>
    </xf>
    <xf numFmtId="0" fontId="40" fillId="0" borderId="0" xfId="0" applyFont="1" applyProtection="1">
      <protection locked="0"/>
    </xf>
    <xf numFmtId="0" fontId="39" fillId="0" borderId="4" xfId="0" applyFont="1" applyBorder="1" applyProtection="1">
      <protection locked="0"/>
    </xf>
    <xf numFmtId="9" fontId="40" fillId="0" borderId="5" xfId="1" applyFont="1" applyBorder="1" applyProtection="1">
      <protection locked="0"/>
    </xf>
    <xf numFmtId="9" fontId="46" fillId="8" borderId="5" xfId="1" applyFont="1" applyFill="1" applyBorder="1" applyProtection="1">
      <protection locked="0"/>
    </xf>
    <xf numFmtId="0" fontId="46" fillId="8" borderId="1" xfId="0" applyFont="1" applyFill="1" applyBorder="1" applyProtection="1">
      <protection locked="0"/>
    </xf>
    <xf numFmtId="9" fontId="40" fillId="8" borderId="5" xfId="1" applyFont="1" applyFill="1" applyBorder="1" applyProtection="1">
      <protection locked="0"/>
    </xf>
    <xf numFmtId="0" fontId="46" fillId="6" borderId="1" xfId="0" applyFont="1" applyFill="1" applyBorder="1" applyProtection="1">
      <protection locked="0"/>
    </xf>
    <xf numFmtId="0" fontId="39" fillId="8" borderId="29" xfId="0" applyFont="1" applyFill="1" applyBorder="1" applyProtection="1">
      <protection locked="0"/>
    </xf>
    <xf numFmtId="3" fontId="39" fillId="0" borderId="8" xfId="0" applyNumberFormat="1" applyFont="1" applyBorder="1" applyProtection="1">
      <protection locked="0"/>
    </xf>
    <xf numFmtId="3" fontId="46" fillId="8" borderId="1" xfId="0" applyNumberFormat="1" applyFont="1" applyFill="1" applyBorder="1" applyProtection="1">
      <protection locked="0"/>
    </xf>
    <xf numFmtId="3" fontId="46" fillId="6" borderId="1" xfId="0" applyNumberFormat="1" applyFont="1" applyFill="1" applyBorder="1" applyProtection="1">
      <protection locked="0"/>
    </xf>
    <xf numFmtId="3" fontId="39" fillId="0" borderId="10" xfId="0" applyNumberFormat="1" applyFont="1" applyBorder="1" applyProtection="1">
      <protection locked="0"/>
    </xf>
    <xf numFmtId="3" fontId="39" fillId="0" borderId="10" xfId="0" applyNumberFormat="1" applyFont="1" applyBorder="1" applyAlignment="1" applyProtection="1">
      <alignment horizontal="center"/>
      <protection locked="0"/>
    </xf>
    <xf numFmtId="3" fontId="39" fillId="0" borderId="11" xfId="0" applyNumberFormat="1" applyFont="1" applyBorder="1" applyProtection="1">
      <protection locked="0"/>
    </xf>
    <xf numFmtId="9" fontId="40" fillId="0" borderId="6" xfId="1" applyFont="1" applyBorder="1" applyProtection="1">
      <protection locked="0"/>
    </xf>
    <xf numFmtId="9" fontId="46" fillId="8" borderId="6" xfId="1" applyFont="1" applyFill="1" applyBorder="1" applyProtection="1">
      <protection locked="0"/>
    </xf>
    <xf numFmtId="9" fontId="40" fillId="8" borderId="6" xfId="1" applyFont="1" applyFill="1" applyBorder="1" applyProtection="1">
      <protection locked="0"/>
    </xf>
    <xf numFmtId="9" fontId="40" fillId="16" borderId="18" xfId="1" applyFont="1" applyFill="1" applyBorder="1" applyProtection="1">
      <protection locked="0"/>
    </xf>
    <xf numFmtId="9" fontId="40" fillId="16" borderId="17" xfId="1" applyFont="1" applyFill="1" applyBorder="1" applyProtection="1">
      <protection locked="0"/>
    </xf>
    <xf numFmtId="0" fontId="47" fillId="2" borderId="0" xfId="2" applyFont="1" applyFill="1" applyBorder="1" applyAlignment="1" applyProtection="1">
      <alignment horizontal="left"/>
      <protection locked="0"/>
    </xf>
    <xf numFmtId="0" fontId="47" fillId="2" borderId="24" xfId="2" applyFont="1" applyFill="1" applyBorder="1" applyAlignment="1" applyProtection="1">
      <alignment horizontal="left"/>
      <protection locked="0"/>
    </xf>
    <xf numFmtId="0" fontId="48" fillId="8" borderId="1" xfId="0" applyFont="1" applyFill="1" applyBorder="1" applyAlignment="1" applyProtection="1">
      <alignment horizontal="center" vertical="center" wrapText="1"/>
      <protection locked="0"/>
    </xf>
    <xf numFmtId="0" fontId="48" fillId="6" borderId="1" xfId="0" applyFont="1" applyFill="1" applyBorder="1" applyAlignment="1" applyProtection="1">
      <alignment horizontal="center" vertical="center" wrapText="1"/>
      <protection locked="0"/>
    </xf>
    <xf numFmtId="3" fontId="49" fillId="0" borderId="5" xfId="0" applyNumberFormat="1" applyFont="1" applyBorder="1" applyAlignment="1" applyProtection="1">
      <alignment horizontal="left"/>
      <protection locked="0"/>
    </xf>
    <xf numFmtId="3" fontId="49" fillId="0" borderId="2" xfId="0" applyNumberFormat="1" applyFont="1" applyBorder="1" applyAlignment="1" applyProtection="1">
      <alignment horizontal="left"/>
      <protection locked="0"/>
    </xf>
    <xf numFmtId="3" fontId="50" fillId="8" borderId="19" xfId="0" applyNumberFormat="1" applyFont="1" applyFill="1" applyBorder="1" applyAlignment="1" applyProtection="1">
      <alignment horizontal="left"/>
      <protection locked="0"/>
    </xf>
    <xf numFmtId="3" fontId="49" fillId="0" borderId="20" xfId="0" applyNumberFormat="1" applyFont="1" applyBorder="1" applyAlignment="1" applyProtection="1">
      <alignment horizontal="left"/>
      <protection locked="0"/>
    </xf>
    <xf numFmtId="3" fontId="48" fillId="8" borderId="18" xfId="0" applyNumberFormat="1" applyFont="1" applyFill="1" applyBorder="1" applyAlignment="1" applyProtection="1">
      <alignment horizontal="left"/>
      <protection locked="0"/>
    </xf>
    <xf numFmtId="3" fontId="48" fillId="6" borderId="31" xfId="0" applyNumberFormat="1" applyFont="1" applyFill="1" applyBorder="1" applyAlignment="1" applyProtection="1">
      <alignment horizontal="left"/>
      <protection locked="0"/>
    </xf>
    <xf numFmtId="3" fontId="49" fillId="0" borderId="16" xfId="0" applyNumberFormat="1" applyFont="1" applyBorder="1" applyAlignment="1" applyProtection="1">
      <alignment horizontal="left"/>
      <protection locked="0"/>
    </xf>
    <xf numFmtId="3" fontId="49" fillId="0" borderId="10" xfId="0" applyNumberFormat="1" applyFont="1" applyBorder="1" applyAlignment="1" applyProtection="1">
      <alignment horizontal="left"/>
      <protection locked="0"/>
    </xf>
    <xf numFmtId="3" fontId="51" fillId="0" borderId="0" xfId="0" applyNumberFormat="1" applyFont="1" applyBorder="1" applyAlignment="1" applyProtection="1">
      <alignment horizontal="left"/>
      <protection locked="0"/>
    </xf>
    <xf numFmtId="0" fontId="51" fillId="0" borderId="0" xfId="0" applyFont="1" applyBorder="1" applyAlignment="1" applyProtection="1">
      <alignment horizontal="left"/>
      <protection locked="0"/>
    </xf>
    <xf numFmtId="10" fontId="51" fillId="0" borderId="36" xfId="1" applyNumberFormat="1" applyFont="1" applyBorder="1" applyAlignment="1" applyProtection="1">
      <alignment horizontal="left"/>
      <protection locked="0"/>
    </xf>
    <xf numFmtId="10" fontId="51" fillId="0" borderId="8" xfId="1" applyNumberFormat="1" applyFont="1" applyBorder="1" applyAlignment="1" applyProtection="1">
      <alignment horizontal="left"/>
      <protection locked="0"/>
    </xf>
    <xf numFmtId="10" fontId="51" fillId="0" borderId="22" xfId="1" applyNumberFormat="1" applyFont="1" applyBorder="1" applyAlignment="1" applyProtection="1">
      <alignment horizontal="left"/>
      <protection locked="0"/>
    </xf>
    <xf numFmtId="10" fontId="50" fillId="8" borderId="17" xfId="1" applyNumberFormat="1" applyFont="1" applyFill="1" applyBorder="1" applyAlignment="1" applyProtection="1">
      <alignment horizontal="left"/>
      <protection locked="0"/>
    </xf>
    <xf numFmtId="10" fontId="51" fillId="0" borderId="32" xfId="1" applyNumberFormat="1" applyFont="1" applyBorder="1" applyAlignment="1" applyProtection="1">
      <alignment horizontal="left"/>
      <protection locked="0"/>
    </xf>
    <xf numFmtId="9" fontId="50" fillId="6" borderId="33" xfId="1" applyNumberFormat="1" applyFont="1" applyFill="1" applyBorder="1" applyAlignment="1" applyProtection="1">
      <alignment horizontal="left"/>
      <protection locked="0"/>
    </xf>
    <xf numFmtId="0" fontId="51" fillId="0" borderId="0" xfId="0" applyFont="1" applyAlignment="1" applyProtection="1">
      <alignment horizontal="left"/>
      <protection locked="0"/>
    </xf>
    <xf numFmtId="0" fontId="52" fillId="0" borderId="0" xfId="0" applyFont="1" applyAlignment="1" applyProtection="1">
      <alignment horizontal="left" vertical="top" wrapText="1"/>
      <protection locked="0"/>
    </xf>
    <xf numFmtId="166" fontId="8" fillId="6" borderId="19" xfId="4" applyNumberFormat="1" applyFont="1" applyFill="1" applyBorder="1" applyProtection="1">
      <protection locked="0"/>
    </xf>
    <xf numFmtId="0" fontId="6" fillId="5" borderId="12" xfId="0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Alignment="1" applyProtection="1">
      <alignment horizontal="center"/>
      <protection locked="0"/>
    </xf>
    <xf numFmtId="0" fontId="7" fillId="8" borderId="12" xfId="2" applyFill="1" applyBorder="1" applyAlignment="1" applyProtection="1">
      <alignment horizontal="center"/>
      <protection locked="0"/>
    </xf>
    <xf numFmtId="0" fontId="7" fillId="8" borderId="14" xfId="2" applyFill="1" applyBorder="1" applyAlignment="1" applyProtection="1">
      <alignment horizontal="center"/>
      <protection locked="0"/>
    </xf>
    <xf numFmtId="0" fontId="7" fillId="6" borderId="12" xfId="2" applyFill="1" applyBorder="1" applyAlignment="1" applyProtection="1">
      <alignment horizontal="center"/>
      <protection locked="0"/>
    </xf>
    <xf numFmtId="0" fontId="7" fillId="6" borderId="13" xfId="2" applyFill="1" applyBorder="1" applyAlignment="1" applyProtection="1">
      <alignment horizontal="center"/>
      <protection locked="0"/>
    </xf>
    <xf numFmtId="0" fontId="7" fillId="6" borderId="14" xfId="2" applyFill="1" applyBorder="1" applyAlignment="1" applyProtection="1">
      <alignment horizontal="center"/>
      <protection locked="0"/>
    </xf>
    <xf numFmtId="0" fontId="30" fillId="0" borderId="27" xfId="0" applyFont="1" applyBorder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7" fillId="8" borderId="13" xfId="2" applyFill="1" applyBorder="1" applyAlignment="1" applyProtection="1">
      <alignment horizontal="center"/>
      <protection locked="0"/>
    </xf>
    <xf numFmtId="0" fontId="9" fillId="13" borderId="12" xfId="0" applyFont="1" applyFill="1" applyBorder="1" applyAlignment="1" applyProtection="1">
      <alignment horizontal="left" vertical="top" wrapText="1"/>
      <protection locked="0"/>
    </xf>
    <xf numFmtId="0" fontId="9" fillId="13" borderId="13" xfId="0" applyFont="1" applyFill="1" applyBorder="1" applyAlignment="1" applyProtection="1">
      <alignment horizontal="left" vertical="top" wrapText="1"/>
      <protection locked="0"/>
    </xf>
    <xf numFmtId="0" fontId="9" fillId="13" borderId="14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7" fillId="6" borderId="12" xfId="2" applyFill="1" applyBorder="1" applyAlignment="1" applyProtection="1">
      <alignment horizontal="center" vertical="center" wrapText="1"/>
      <protection locked="0"/>
    </xf>
    <xf numFmtId="0" fontId="7" fillId="6" borderId="13" xfId="2" applyFill="1" applyBorder="1" applyAlignment="1" applyProtection="1">
      <alignment horizontal="center" vertical="center" wrapText="1"/>
      <protection locked="0"/>
    </xf>
    <xf numFmtId="0" fontId="31" fillId="13" borderId="12" xfId="0" applyFont="1" applyFill="1" applyBorder="1" applyAlignment="1" applyProtection="1">
      <alignment horizontal="center" vertical="center" wrapText="1"/>
      <protection locked="0"/>
    </xf>
    <xf numFmtId="0" fontId="31" fillId="13" borderId="13" xfId="0" applyFont="1" applyFill="1" applyBorder="1" applyAlignment="1" applyProtection="1">
      <alignment horizontal="center" vertical="center" wrapText="1"/>
      <protection locked="0"/>
    </xf>
    <xf numFmtId="0" fontId="31" fillId="13" borderId="14" xfId="0" applyFont="1" applyFill="1" applyBorder="1" applyAlignment="1" applyProtection="1">
      <alignment horizontal="center" vertical="center" wrapText="1"/>
      <protection locked="0"/>
    </xf>
    <xf numFmtId="0" fontId="31" fillId="14" borderId="23" xfId="0" applyFont="1" applyFill="1" applyBorder="1" applyAlignment="1" applyProtection="1">
      <alignment horizontal="center" vertical="center" wrapText="1"/>
      <protection locked="0"/>
    </xf>
    <xf numFmtId="0" fontId="31" fillId="14" borderId="24" xfId="0" applyFont="1" applyFill="1" applyBorder="1" applyAlignment="1" applyProtection="1">
      <alignment horizontal="center" vertical="center" wrapText="1"/>
      <protection locked="0"/>
    </xf>
    <xf numFmtId="0" fontId="31" fillId="14" borderId="25" xfId="0" applyFont="1" applyFill="1" applyBorder="1" applyAlignment="1" applyProtection="1">
      <alignment horizontal="center" vertical="center" wrapText="1"/>
      <protection locked="0"/>
    </xf>
    <xf numFmtId="0" fontId="33" fillId="15" borderId="26" xfId="0" applyFont="1" applyFill="1" applyBorder="1" applyAlignment="1" applyProtection="1">
      <alignment horizontal="left" vertical="top" wrapText="1"/>
      <protection locked="0"/>
    </xf>
    <xf numFmtId="0" fontId="33" fillId="15" borderId="27" xfId="0" applyFont="1" applyFill="1" applyBorder="1" applyAlignment="1" applyProtection="1">
      <alignment horizontal="left" vertical="top" wrapText="1"/>
      <protection locked="0"/>
    </xf>
    <xf numFmtId="0" fontId="33" fillId="15" borderId="28" xfId="0" applyFont="1" applyFill="1" applyBorder="1" applyAlignment="1" applyProtection="1">
      <alignment horizontal="left" vertical="top" wrapText="1"/>
      <protection locked="0"/>
    </xf>
    <xf numFmtId="0" fontId="33" fillId="15" borderId="29" xfId="0" applyFont="1" applyFill="1" applyBorder="1" applyAlignment="1" applyProtection="1">
      <alignment horizontal="left" vertical="top" wrapText="1"/>
      <protection locked="0"/>
    </xf>
    <xf numFmtId="0" fontId="33" fillId="15" borderId="0" xfId="0" applyFont="1" applyFill="1" applyBorder="1" applyAlignment="1" applyProtection="1">
      <alignment horizontal="left" vertical="top" wrapText="1"/>
      <protection locked="0"/>
    </xf>
    <xf numFmtId="0" fontId="33" fillId="15" borderId="52" xfId="0" applyFont="1" applyFill="1" applyBorder="1" applyAlignment="1" applyProtection="1">
      <alignment horizontal="left" vertical="top" wrapText="1"/>
      <protection locked="0"/>
    </xf>
    <xf numFmtId="0" fontId="33" fillId="15" borderId="23" xfId="0" applyFont="1" applyFill="1" applyBorder="1" applyAlignment="1" applyProtection="1">
      <alignment horizontal="left" vertical="top" wrapText="1"/>
      <protection locked="0"/>
    </xf>
    <xf numFmtId="0" fontId="33" fillId="15" borderId="24" xfId="0" applyFont="1" applyFill="1" applyBorder="1" applyAlignment="1" applyProtection="1">
      <alignment horizontal="left" vertical="top" wrapText="1"/>
      <protection locked="0"/>
    </xf>
    <xf numFmtId="0" fontId="33" fillId="15" borderId="25" xfId="0" applyFont="1" applyFill="1" applyBorder="1" applyAlignment="1" applyProtection="1">
      <alignment horizontal="left" vertical="top" wrapText="1"/>
      <protection locked="0"/>
    </xf>
    <xf numFmtId="0" fontId="0" fillId="15" borderId="27" xfId="0" applyFill="1" applyBorder="1" applyAlignment="1" applyProtection="1">
      <alignment horizontal="left" vertical="top" wrapText="1"/>
      <protection locked="0"/>
    </xf>
    <xf numFmtId="0" fontId="0" fillId="15" borderId="28" xfId="0" applyFill="1" applyBorder="1" applyAlignment="1" applyProtection="1">
      <alignment horizontal="left" vertical="top" wrapText="1"/>
      <protection locked="0"/>
    </xf>
    <xf numFmtId="0" fontId="0" fillId="15" borderId="29" xfId="0" applyFill="1" applyBorder="1" applyAlignment="1" applyProtection="1">
      <alignment horizontal="left" vertical="top" wrapText="1"/>
      <protection locked="0"/>
    </xf>
    <xf numFmtId="0" fontId="0" fillId="15" borderId="0" xfId="0" applyFill="1" applyBorder="1" applyAlignment="1" applyProtection="1">
      <alignment horizontal="left" vertical="top" wrapText="1"/>
      <protection locked="0"/>
    </xf>
    <xf numFmtId="0" fontId="0" fillId="15" borderId="52" xfId="0" applyFill="1" applyBorder="1" applyAlignment="1" applyProtection="1">
      <alignment horizontal="left" vertical="top" wrapText="1"/>
      <protection locked="0"/>
    </xf>
    <xf numFmtId="0" fontId="0" fillId="15" borderId="23" xfId="0" applyFill="1" applyBorder="1" applyAlignment="1" applyProtection="1">
      <alignment horizontal="left" vertical="top" wrapText="1"/>
      <protection locked="0"/>
    </xf>
    <xf numFmtId="0" fontId="0" fillId="15" borderId="24" xfId="0" applyFill="1" applyBorder="1" applyAlignment="1" applyProtection="1">
      <alignment horizontal="left" vertical="top" wrapText="1"/>
      <protection locked="0"/>
    </xf>
    <xf numFmtId="0" fontId="0" fillId="15" borderId="25" xfId="0" applyFill="1" applyBorder="1" applyAlignment="1" applyProtection="1">
      <alignment horizontal="left" vertical="top" wrapText="1"/>
      <protection locked="0"/>
    </xf>
    <xf numFmtId="0" fontId="8" fillId="6" borderId="12" xfId="0" applyFont="1" applyFill="1" applyBorder="1" applyAlignment="1" applyProtection="1">
      <alignment horizontal="center"/>
      <protection locked="0"/>
    </xf>
    <xf numFmtId="0" fontId="8" fillId="6" borderId="13" xfId="0" applyFont="1" applyFill="1" applyBorder="1" applyAlignment="1" applyProtection="1">
      <alignment horizontal="center"/>
      <protection locked="0"/>
    </xf>
    <xf numFmtId="0" fontId="8" fillId="6" borderId="14" xfId="0" applyFont="1" applyFill="1" applyBorder="1" applyAlignment="1" applyProtection="1">
      <alignment horizontal="center"/>
      <protection locked="0"/>
    </xf>
    <xf numFmtId="0" fontId="7" fillId="3" borderId="29" xfId="2" applyFill="1" applyBorder="1" applyAlignment="1" applyProtection="1">
      <alignment horizontal="center" vertical="center" wrapText="1"/>
      <protection locked="0"/>
    </xf>
    <xf numFmtId="0" fontId="7" fillId="3" borderId="0" xfId="2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8" fillId="12" borderId="0" xfId="0" applyFont="1" applyFill="1" applyBorder="1" applyAlignment="1" applyProtection="1">
      <alignment horizontal="center" vertical="center" wrapText="1"/>
      <protection locked="0"/>
    </xf>
    <xf numFmtId="0" fontId="0" fillId="12" borderId="0" xfId="0" applyFill="1" applyBorder="1" applyAlignment="1" applyProtection="1">
      <alignment horizontal="center" vertical="center" wrapText="1"/>
      <protection locked="0"/>
    </xf>
    <xf numFmtId="0" fontId="23" fillId="7" borderId="3" xfId="0" applyFont="1" applyFill="1" applyBorder="1" applyAlignment="1" applyProtection="1">
      <alignment horizontal="center" vertical="center" wrapText="1"/>
      <protection locked="0"/>
    </xf>
    <xf numFmtId="0" fontId="26" fillId="0" borderId="44" xfId="0" applyFont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/>
      <protection locked="0"/>
    </xf>
    <xf numFmtId="0" fontId="8" fillId="7" borderId="30" xfId="0" applyFont="1" applyFill="1" applyBorder="1" applyAlignment="1" applyProtection="1">
      <alignment horizontal="center"/>
      <protection locked="0"/>
    </xf>
    <xf numFmtId="0" fontId="26" fillId="0" borderId="30" xfId="0" applyFont="1" applyBorder="1" applyAlignment="1" applyProtection="1">
      <alignment horizontal="center" vertical="center" wrapText="1"/>
      <protection locked="0"/>
    </xf>
    <xf numFmtId="0" fontId="11" fillId="3" borderId="29" xfId="2" applyFont="1" applyFill="1" applyBorder="1" applyAlignment="1" applyProtection="1">
      <alignment horizontal="center"/>
      <protection locked="0"/>
    </xf>
    <xf numFmtId="0" fontId="11" fillId="3" borderId="0" xfId="2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0" fontId="8" fillId="3" borderId="24" xfId="0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37" fillId="3" borderId="26" xfId="2" applyFont="1" applyFill="1" applyBorder="1" applyAlignment="1" applyProtection="1">
      <alignment horizontal="center" vertical="center"/>
      <protection locked="0"/>
    </xf>
    <xf numFmtId="0" fontId="37" fillId="3" borderId="27" xfId="2" applyFont="1" applyFill="1" applyBorder="1" applyAlignment="1" applyProtection="1">
      <alignment horizontal="center" vertical="center"/>
      <protection locked="0"/>
    </xf>
    <xf numFmtId="0" fontId="37" fillId="3" borderId="28" xfId="2" applyFont="1" applyFill="1" applyBorder="1" applyAlignment="1" applyProtection="1">
      <alignment horizontal="center" vertical="center"/>
      <protection locked="0"/>
    </xf>
    <xf numFmtId="0" fontId="36" fillId="3" borderId="23" xfId="2" applyFont="1" applyFill="1" applyBorder="1" applyAlignment="1" applyProtection="1">
      <alignment horizontal="center" vertical="center"/>
      <protection locked="0"/>
    </xf>
    <xf numFmtId="0" fontId="36" fillId="3" borderId="24" xfId="2" applyFont="1" applyFill="1" applyBorder="1" applyAlignment="1" applyProtection="1">
      <alignment horizontal="center" vertical="center"/>
      <protection locked="0"/>
    </xf>
    <xf numFmtId="0" fontId="36" fillId="3" borderId="25" xfId="2" applyFont="1" applyFill="1" applyBorder="1" applyAlignment="1" applyProtection="1">
      <alignment horizontal="center" vertical="center"/>
      <protection locked="0"/>
    </xf>
    <xf numFmtId="0" fontId="12" fillId="6" borderId="12" xfId="0" applyFont="1" applyFill="1" applyBorder="1" applyAlignment="1" applyProtection="1">
      <alignment horizontal="center"/>
      <protection locked="0"/>
    </xf>
    <xf numFmtId="0" fontId="12" fillId="6" borderId="13" xfId="0" applyFont="1" applyFill="1" applyBorder="1" applyAlignment="1" applyProtection="1">
      <alignment horizontal="center"/>
      <protection locked="0"/>
    </xf>
    <xf numFmtId="0" fontId="11" fillId="3" borderId="26" xfId="2" applyFont="1" applyFill="1" applyBorder="1" applyAlignment="1" applyProtection="1">
      <alignment horizontal="center"/>
      <protection locked="0"/>
    </xf>
    <xf numFmtId="0" fontId="11" fillId="3" borderId="27" xfId="2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11" fillId="4" borderId="23" xfId="2" applyFont="1" applyFill="1" applyBorder="1" applyAlignment="1" applyProtection="1">
      <alignment horizontal="center" vertical="center" wrapText="1"/>
      <protection locked="0"/>
    </xf>
    <xf numFmtId="0" fontId="11" fillId="4" borderId="24" xfId="2" applyFont="1" applyFill="1" applyBorder="1" applyAlignment="1" applyProtection="1">
      <alignment horizontal="center" vertical="center" wrapText="1"/>
      <protection locked="0"/>
    </xf>
    <xf numFmtId="0" fontId="11" fillId="2" borderId="26" xfId="2" applyFont="1" applyFill="1" applyBorder="1" applyAlignment="1" applyProtection="1">
      <alignment horizontal="center"/>
      <protection locked="0"/>
    </xf>
    <xf numFmtId="0" fontId="11" fillId="2" borderId="27" xfId="2" applyFont="1" applyFill="1" applyBorder="1" applyAlignment="1" applyProtection="1">
      <alignment horizontal="center"/>
      <protection locked="0"/>
    </xf>
    <xf numFmtId="0" fontId="11" fillId="2" borderId="28" xfId="2" applyFont="1" applyFill="1" applyBorder="1" applyAlignment="1" applyProtection="1">
      <alignment horizontal="center"/>
      <protection locked="0"/>
    </xf>
    <xf numFmtId="0" fontId="15" fillId="2" borderId="23" xfId="0" applyFont="1" applyFill="1" applyBorder="1" applyAlignment="1" applyProtection="1">
      <alignment horizontal="center"/>
      <protection locked="0"/>
    </xf>
    <xf numFmtId="0" fontId="15" fillId="2" borderId="24" xfId="0" applyFont="1" applyFill="1" applyBorder="1" applyAlignment="1" applyProtection="1">
      <alignment horizontal="center"/>
      <protection locked="0"/>
    </xf>
    <xf numFmtId="0" fontId="15" fillId="2" borderId="25" xfId="0" applyFont="1" applyFill="1" applyBorder="1" applyAlignment="1" applyProtection="1">
      <alignment horizontal="center"/>
      <protection locked="0"/>
    </xf>
    <xf numFmtId="0" fontId="46" fillId="6" borderId="12" xfId="0" applyFont="1" applyFill="1" applyBorder="1" applyAlignment="1" applyProtection="1">
      <alignment horizontal="center"/>
      <protection locked="0"/>
    </xf>
    <xf numFmtId="0" fontId="46" fillId="6" borderId="13" xfId="0" applyFont="1" applyFill="1" applyBorder="1" applyAlignment="1" applyProtection="1">
      <alignment horizontal="center"/>
      <protection locked="0"/>
    </xf>
    <xf numFmtId="0" fontId="46" fillId="6" borderId="14" xfId="0" applyFont="1" applyFill="1" applyBorder="1" applyAlignment="1" applyProtection="1">
      <alignment horizontal="center"/>
      <protection locked="0"/>
    </xf>
    <xf numFmtId="0" fontId="44" fillId="2" borderId="26" xfId="2" applyFont="1" applyFill="1" applyBorder="1" applyAlignment="1" applyProtection="1">
      <alignment horizontal="center" vertical="center"/>
      <protection locked="0"/>
    </xf>
    <xf numFmtId="0" fontId="44" fillId="2" borderId="27" xfId="2" applyFont="1" applyFill="1" applyBorder="1" applyAlignment="1" applyProtection="1">
      <alignment horizontal="center" vertical="center"/>
      <protection locked="0"/>
    </xf>
    <xf numFmtId="0" fontId="44" fillId="2" borderId="28" xfId="2" applyFont="1" applyFill="1" applyBorder="1" applyAlignment="1" applyProtection="1">
      <alignment horizontal="center" vertical="center"/>
      <protection locked="0"/>
    </xf>
    <xf numFmtId="0" fontId="38" fillId="2" borderId="23" xfId="2" applyFont="1" applyFill="1" applyBorder="1" applyAlignment="1" applyProtection="1">
      <alignment horizontal="center"/>
      <protection locked="0"/>
    </xf>
    <xf numFmtId="0" fontId="45" fillId="2" borderId="24" xfId="2" applyFont="1" applyFill="1" applyBorder="1" applyAlignment="1" applyProtection="1">
      <alignment horizontal="center"/>
      <protection locked="0"/>
    </xf>
    <xf numFmtId="0" fontId="45" fillId="2" borderId="25" xfId="2" applyFont="1" applyFill="1" applyBorder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3" fontId="1" fillId="0" borderId="2" xfId="0" applyNumberFormat="1" applyFont="1" applyFill="1" applyBorder="1" applyProtection="1">
      <protection locked="0"/>
    </xf>
    <xf numFmtId="3" fontId="1" fillId="0" borderId="2" xfId="0" applyNumberFormat="1" applyFont="1" applyFill="1" applyBorder="1" applyAlignment="1" applyProtection="1">
      <alignment horizontal="center"/>
      <protection locked="0"/>
    </xf>
    <xf numFmtId="3" fontId="1" fillId="0" borderId="8" xfId="0" applyNumberFormat="1" applyFont="1" applyFill="1" applyBorder="1" applyProtection="1">
      <protection locked="0"/>
    </xf>
    <xf numFmtId="3" fontId="1" fillId="0" borderId="10" xfId="0" applyNumberFormat="1" applyFont="1" applyFill="1" applyBorder="1" applyProtection="1">
      <protection locked="0"/>
    </xf>
    <xf numFmtId="3" fontId="1" fillId="0" borderId="10" xfId="0" applyNumberFormat="1" applyFont="1" applyFill="1" applyBorder="1" applyAlignment="1" applyProtection="1">
      <alignment horizontal="center"/>
      <protection locked="0"/>
    </xf>
    <xf numFmtId="3" fontId="1" fillId="0" borderId="11" xfId="0" applyNumberFormat="1" applyFont="1" applyFill="1" applyBorder="1" applyProtection="1">
      <protection locked="0"/>
    </xf>
    <xf numFmtId="3" fontId="2" fillId="8" borderId="14" xfId="3" applyNumberFormat="1" applyFont="1" applyFill="1" applyBorder="1" applyAlignment="1" applyProtection="1"/>
    <xf numFmtId="3" fontId="2" fillId="7" borderId="14" xfId="3" applyNumberFormat="1" applyFont="1" applyFill="1" applyBorder="1" applyAlignment="1" applyProtection="1"/>
    <xf numFmtId="0" fontId="8" fillId="8" borderId="23" xfId="0" applyFont="1" applyFill="1" applyBorder="1" applyAlignment="1" applyProtection="1">
      <alignment horizontal="center"/>
      <protection locked="0"/>
    </xf>
    <xf numFmtId="0" fontId="8" fillId="8" borderId="25" xfId="0" applyFont="1" applyFill="1" applyBorder="1" applyAlignment="1" applyProtection="1">
      <alignment horizontal="center"/>
      <protection locked="0"/>
    </xf>
    <xf numFmtId="10" fontId="9" fillId="8" borderId="18" xfId="1" applyNumberFormat="1" applyFont="1" applyFill="1" applyBorder="1" applyProtection="1">
      <protection locked="0"/>
    </xf>
    <xf numFmtId="10" fontId="9" fillId="8" borderId="5" xfId="1" applyNumberFormat="1" applyFont="1" applyFill="1" applyBorder="1" applyProtection="1">
      <protection locked="0"/>
    </xf>
    <xf numFmtId="9" fontId="9" fillId="3" borderId="10" xfId="1" applyNumberFormat="1" applyFont="1" applyFill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9" xfId="0" applyFont="1" applyBorder="1" applyAlignment="1" applyProtection="1">
      <alignment wrapText="1"/>
      <protection locked="0"/>
    </xf>
    <xf numFmtId="0" fontId="53" fillId="8" borderId="5" xfId="0" applyFont="1" applyFill="1" applyBorder="1" applyAlignment="1" applyProtection="1">
      <alignment horizontal="center" vertical="center" wrapText="1"/>
      <protection locked="0"/>
    </xf>
    <xf numFmtId="0" fontId="53" fillId="6" borderId="10" xfId="0" applyFont="1" applyFill="1" applyBorder="1" applyAlignment="1" applyProtection="1">
      <alignment horizontal="center"/>
      <protection locked="0"/>
    </xf>
    <xf numFmtId="0" fontId="53" fillId="6" borderId="11" xfId="0" applyFont="1" applyFill="1" applyBorder="1" applyAlignment="1" applyProtection="1">
      <alignment horizontal="center"/>
      <protection locked="0"/>
    </xf>
    <xf numFmtId="0" fontId="54" fillId="0" borderId="4" xfId="0" applyFont="1" applyBorder="1" applyProtection="1">
      <protection locked="0"/>
    </xf>
    <xf numFmtId="3" fontId="54" fillId="0" borderId="16" xfId="0" applyNumberFormat="1" applyFont="1" applyBorder="1" applyProtection="1">
      <protection locked="0"/>
    </xf>
    <xf numFmtId="3" fontId="54" fillId="0" borderId="16" xfId="0" applyNumberFormat="1" applyFont="1" applyBorder="1" applyAlignment="1" applyProtection="1">
      <alignment horizontal="center"/>
      <protection locked="0"/>
    </xf>
    <xf numFmtId="0" fontId="54" fillId="0" borderId="7" xfId="0" applyFont="1" applyBorder="1" applyProtection="1">
      <protection locked="0"/>
    </xf>
    <xf numFmtId="3" fontId="54" fillId="0" borderId="2" xfId="0" applyNumberFormat="1" applyFont="1" applyBorder="1" applyProtection="1">
      <protection locked="0"/>
    </xf>
    <xf numFmtId="3" fontId="54" fillId="0" borderId="2" xfId="0" applyNumberFormat="1" applyFont="1" applyBorder="1" applyAlignment="1" applyProtection="1">
      <alignment horizontal="center"/>
      <protection locked="0"/>
    </xf>
    <xf numFmtId="0" fontId="54" fillId="0" borderId="21" xfId="0" applyFont="1" applyBorder="1" applyProtection="1">
      <protection locked="0"/>
    </xf>
    <xf numFmtId="0" fontId="53" fillId="6" borderId="19" xfId="0" applyFont="1" applyFill="1" applyBorder="1" applyProtection="1">
      <protection locked="0"/>
    </xf>
    <xf numFmtId="0" fontId="54" fillId="0" borderId="15" xfId="0" applyFont="1" applyBorder="1" applyProtection="1">
      <protection locked="0"/>
    </xf>
    <xf numFmtId="3" fontId="54" fillId="0" borderId="20" xfId="0" applyNumberFormat="1" applyFont="1" applyBorder="1" applyProtection="1">
      <protection locked="0"/>
    </xf>
    <xf numFmtId="3" fontId="54" fillId="0" borderId="20" xfId="0" applyNumberFormat="1" applyFont="1" applyBorder="1" applyAlignment="1" applyProtection="1">
      <alignment horizontal="center"/>
      <protection locked="0"/>
    </xf>
    <xf numFmtId="0" fontId="53" fillId="8" borderId="19" xfId="0" applyFont="1" applyFill="1" applyBorder="1" applyProtection="1">
      <protection locked="0"/>
    </xf>
    <xf numFmtId="3" fontId="54" fillId="0" borderId="5" xfId="0" applyNumberFormat="1" applyFont="1" applyBorder="1" applyProtection="1">
      <protection locked="0"/>
    </xf>
    <xf numFmtId="3" fontId="54" fillId="0" borderId="5" xfId="0" applyNumberFormat="1" applyFont="1" applyBorder="1" applyAlignment="1" applyProtection="1">
      <alignment horizontal="center"/>
      <protection locked="0"/>
    </xf>
    <xf numFmtId="3" fontId="54" fillId="0" borderId="6" xfId="0" applyNumberFormat="1" applyFont="1" applyBorder="1" applyProtection="1">
      <protection locked="0"/>
    </xf>
    <xf numFmtId="3" fontId="54" fillId="0" borderId="8" xfId="0" applyNumberFormat="1" applyFont="1" applyBorder="1" applyProtection="1">
      <protection locked="0"/>
    </xf>
    <xf numFmtId="3" fontId="54" fillId="0" borderId="22" xfId="0" applyNumberFormat="1" applyFont="1" applyBorder="1" applyProtection="1">
      <protection locked="0"/>
    </xf>
    <xf numFmtId="3" fontId="54" fillId="0" borderId="32" xfId="0" applyNumberFormat="1" applyFont="1" applyBorder="1" applyProtection="1">
      <protection locked="0"/>
    </xf>
    <xf numFmtId="3" fontId="54" fillId="0" borderId="10" xfId="0" applyNumberFormat="1" applyFont="1" applyBorder="1" applyProtection="1">
      <protection locked="0"/>
    </xf>
    <xf numFmtId="3" fontId="54" fillId="0" borderId="10" xfId="0" applyNumberFormat="1" applyFont="1" applyBorder="1" applyAlignment="1" applyProtection="1">
      <alignment horizontal="center"/>
      <protection locked="0"/>
    </xf>
    <xf numFmtId="3" fontId="54" fillId="0" borderId="11" xfId="0" applyNumberFormat="1" applyFont="1" applyBorder="1" applyProtection="1">
      <protection locked="0"/>
    </xf>
    <xf numFmtId="3" fontId="53" fillId="6" borderId="18" xfId="0" applyNumberFormat="1" applyFont="1" applyFill="1" applyBorder="1" applyProtection="1">
      <protection locked="0"/>
    </xf>
    <xf numFmtId="3" fontId="53" fillId="8" borderId="18" xfId="0" applyNumberFormat="1" applyFont="1" applyFill="1" applyBorder="1" applyProtection="1">
      <protection locked="0"/>
    </xf>
    <xf numFmtId="0" fontId="8" fillId="6" borderId="29" xfId="0" applyFont="1" applyFill="1" applyBorder="1" applyAlignment="1" applyProtection="1">
      <alignment horizontal="center"/>
      <protection locked="0"/>
    </xf>
    <xf numFmtId="0" fontId="8" fillId="6" borderId="0" xfId="0" applyFont="1" applyFill="1" applyBorder="1" applyAlignment="1" applyProtection="1">
      <alignment horizontal="center"/>
      <protection locked="0"/>
    </xf>
  </cellXfs>
  <cellStyles count="5">
    <cellStyle name="Hipervínculo" xfId="2" builtinId="8"/>
    <cellStyle name="Millares" xfId="4" builtinId="3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717663507495647"/>
          <c:y val="0.16464245220468518"/>
          <c:w val="0.76067352513411712"/>
          <c:h val="0.74545351113621994"/>
        </c:manualLayout>
      </c:layout>
      <c:pie3DChart>
        <c:varyColors val="1"/>
        <c:ser>
          <c:idx val="2"/>
          <c:order val="2"/>
          <c:tx>
            <c:strRef>
              <c:f>COBERTURA!$J$5</c:f>
              <c:strCache>
                <c:ptCount val="1"/>
                <c:pt idx="0">
                  <c:v>% CUMPLIMIENTO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0.10555470511508054"/>
                  <c:y val="4.82991935790634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398152843288267E-2"/>
                  <c:y val="1.31304918406938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005545934947683"/>
                  <c:y val="-0.188459764540302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949974965158516"/>
                  <c:y val="-0.16288419110654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1701603824430816"/>
                  <c:y val="1.82673836966031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1028868201924334E-2"/>
                  <c:y val="1.08778861881395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Black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COBERTURA!$G$6:$G$14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COBERTURA!$J$6:$J$14</c:f>
              <c:numCache>
                <c:formatCode>0%</c:formatCode>
                <c:ptCount val="9"/>
                <c:pt idx="0">
                  <c:v>1</c:v>
                </c:pt>
                <c:pt idx="1">
                  <c:v>0.88</c:v>
                </c:pt>
                <c:pt idx="2">
                  <c:v>1</c:v>
                </c:pt>
                <c:pt idx="3">
                  <c:v>0.81818181818181823</c:v>
                </c:pt>
                <c:pt idx="4">
                  <c:v>0.66666666666666663</c:v>
                </c:pt>
                <c:pt idx="5">
                  <c:v>1</c:v>
                </c:pt>
                <c:pt idx="6">
                  <c:v>0.8928571428571429</c:v>
                </c:pt>
                <c:pt idx="7">
                  <c:v>0.73809523809523814</c:v>
                </c:pt>
                <c:pt idx="8">
                  <c:v>0.4375</c:v>
                </c:pt>
              </c:numCache>
            </c:numRef>
          </c:val>
        </c:ser>
        <c:ser>
          <c:idx val="1"/>
          <c:order val="1"/>
          <c:tx>
            <c:strRef>
              <c:f>COBERTURA!$I$5</c:f>
              <c:strCache>
                <c:ptCount val="1"/>
                <c:pt idx="0">
                  <c:v>TOTAL EMPRESAS VIGENTES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COBERTURA!$G$6:$G$14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COBERTURA!$I$6:$I$14</c:f>
            </c:numRef>
          </c:val>
        </c:ser>
        <c:ser>
          <c:idx val="0"/>
          <c:order val="0"/>
          <c:tx>
            <c:strRef>
              <c:f>COBERTURA!$H$5</c:f>
              <c:strCache>
                <c:ptCount val="1"/>
                <c:pt idx="0">
                  <c:v>No. EMPRE. PRESENTARON INFORME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COBERTURA!$G$6:$G$14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COBERTURA!$H$6:$H$14</c:f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2901862876896E-2"/>
          <c:y val="3.0357815140859171E-2"/>
          <c:w val="0.87912612295414305"/>
          <c:h val="0.93886063072227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GRAFICAS!$I$2</c:f>
              <c:strCache>
                <c:ptCount val="1"/>
                <c:pt idx="0">
                  <c:v>VARIACIÓN %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6937669376693768E-3"/>
                  <c:y val="0.274669913463258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135639466735020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747540703754E-7"/>
                  <c:y val="0.36622664028644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08130081300813E-3"/>
                  <c:y val="0.16954926666720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GRAFICAS!$H$3:$H$13</c:f>
              <c:strCache>
                <c:ptCount val="11"/>
                <c:pt idx="0">
                  <c:v>TRIPULACION </c:v>
                </c:pt>
                <c:pt idx="1">
                  <c:v>SEGUROS</c:v>
                </c:pt>
                <c:pt idx="2">
                  <c:v>SERV. AERON.</c:v>
                </c:pt>
                <c:pt idx="3">
                  <c:v>MANTENIMIENTO</c:v>
                </c:pt>
                <c:pt idx="4">
                  <c:v>SERV. A PAX</c:v>
                </c:pt>
                <c:pt idx="5">
                  <c:v>COMBUSTIBLE</c:v>
                </c:pt>
                <c:pt idx="6">
                  <c:v>DEPRECIACIÓN</c:v>
                </c:pt>
                <c:pt idx="7">
                  <c:v>ARRIENDO</c:v>
                </c:pt>
                <c:pt idx="8">
                  <c:v>ADMINISTRACIÓN</c:v>
                </c:pt>
                <c:pt idx="9">
                  <c:v>VENTAS</c:v>
                </c:pt>
                <c:pt idx="10">
                  <c:v>FINANCIERO</c:v>
                </c:pt>
              </c:strCache>
            </c:strRef>
          </c:cat>
          <c:val>
            <c:numRef>
              <c:f>GRAFICAS!$I$3:$I$13</c:f>
              <c:numCache>
                <c:formatCode>0%</c:formatCode>
                <c:ptCount val="11"/>
                <c:pt idx="0">
                  <c:v>0.61258089227687296</c:v>
                </c:pt>
                <c:pt idx="1">
                  <c:v>0.23266744727703803</c:v>
                </c:pt>
                <c:pt idx="2">
                  <c:v>0.20402930187620383</c:v>
                </c:pt>
                <c:pt idx="3">
                  <c:v>-0.26928255423774383</c:v>
                </c:pt>
                <c:pt idx="4">
                  <c:v>-6.5512631003948107E-2</c:v>
                </c:pt>
                <c:pt idx="5">
                  <c:v>3.93722192866095E-2</c:v>
                </c:pt>
                <c:pt idx="6">
                  <c:v>0.5931277838659661</c:v>
                </c:pt>
                <c:pt idx="7">
                  <c:v>-0.38472408117237555</c:v>
                </c:pt>
                <c:pt idx="8">
                  <c:v>9.341708661289494E-2</c:v>
                </c:pt>
                <c:pt idx="9">
                  <c:v>-0.11625232677839115</c:v>
                </c:pt>
                <c:pt idx="10">
                  <c:v>0.42200632828750284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629264"/>
        <c:axId val="1822619472"/>
      </c:barChart>
      <c:catAx>
        <c:axId val="182262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baseline="0">
                <a:solidFill>
                  <a:sysClr val="windowText" lastClr="000000"/>
                </a:solidFill>
              </a:defRPr>
            </a:pPr>
            <a:endParaRPr lang="es-CO"/>
          </a:p>
        </c:txPr>
        <c:crossAx val="1822619472"/>
        <c:crosses val="autoZero"/>
        <c:auto val="1"/>
        <c:lblAlgn val="ctr"/>
        <c:lblOffset val="100"/>
        <c:noMultiLvlLbl val="0"/>
      </c:catAx>
      <c:valAx>
        <c:axId val="18226194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700" baseline="0">
                <a:solidFill>
                  <a:sysClr val="windowText" lastClr="000000"/>
                </a:solidFill>
              </a:defRPr>
            </a:pPr>
            <a:endParaRPr lang="es-CO"/>
          </a:p>
        </c:txPr>
        <c:crossAx val="1822629264"/>
        <c:crosses val="autoZero"/>
        <c:crossBetween val="between"/>
      </c:valAx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5"/>
            <c:bubble3D val="0"/>
            <c:spPr>
              <a:solidFill>
                <a:srgbClr val="92D050"/>
              </a:solidFill>
            </c:spPr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FC000"/>
              </a:solidFill>
            </c:spPr>
          </c:dPt>
          <c:dPt>
            <c:idx val="9"/>
            <c:bubble3D val="0"/>
            <c:spPr>
              <a:solidFill>
                <a:srgbClr val="00B0F0"/>
              </a:solidFill>
            </c:spPr>
          </c:dPt>
          <c:dPt>
            <c:idx val="10"/>
            <c:bubble3D val="0"/>
            <c:spPr>
              <a:solidFill>
                <a:schemeClr val="bg2"/>
              </a:solidFill>
            </c:spPr>
          </c:dPt>
          <c:dLbls>
            <c:dLbl>
              <c:idx val="5"/>
              <c:layout>
                <c:manualLayout>
                  <c:x val="1.1071128945852243E-2"/>
                  <c:y val="-0.344403814848221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466463835794595"/>
                  <c:y val="5.82766550466021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1536915555645406E-2"/>
                  <c:y val="3.7923935978590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2107891199094332E-2"/>
                  <c:y val="4.653984815365571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GRAFICAS!$A$24:$A$34</c:f>
              <c:strCache>
                <c:ptCount val="11"/>
                <c:pt idx="0">
                  <c:v>TRIPULACION </c:v>
                </c:pt>
                <c:pt idx="1">
                  <c:v>SEGUROS</c:v>
                </c:pt>
                <c:pt idx="2">
                  <c:v>SERV. AERON.</c:v>
                </c:pt>
                <c:pt idx="3">
                  <c:v>MANTENIMIENTO</c:v>
                </c:pt>
                <c:pt idx="4">
                  <c:v>SERV. A PAX</c:v>
                </c:pt>
                <c:pt idx="5">
                  <c:v>COMBUSTIBLE</c:v>
                </c:pt>
                <c:pt idx="6">
                  <c:v>DEPRECIACIÓN</c:v>
                </c:pt>
                <c:pt idx="7">
                  <c:v>ARRIENDO</c:v>
                </c:pt>
                <c:pt idx="8">
                  <c:v>ADMINISTRACIÓN</c:v>
                </c:pt>
                <c:pt idx="9">
                  <c:v>VENTAS</c:v>
                </c:pt>
                <c:pt idx="10">
                  <c:v>FINANCIERO</c:v>
                </c:pt>
              </c:strCache>
            </c:strRef>
          </c:cat>
          <c:val>
            <c:numRef>
              <c:f>GRAFICAS!$B$24:$B$34</c:f>
              <c:numCache>
                <c:formatCode>0%</c:formatCode>
                <c:ptCount val="11"/>
                <c:pt idx="0">
                  <c:v>0.10706693583157391</c:v>
                </c:pt>
                <c:pt idx="1">
                  <c:v>7.2043514645717148E-3</c:v>
                </c:pt>
                <c:pt idx="2">
                  <c:v>9.7530097937092011E-2</c:v>
                </c:pt>
                <c:pt idx="3">
                  <c:v>8.6207024197097762E-2</c:v>
                </c:pt>
                <c:pt idx="4">
                  <c:v>4.1360537989100957E-2</c:v>
                </c:pt>
                <c:pt idx="5">
                  <c:v>0.32170362455198076</c:v>
                </c:pt>
                <c:pt idx="6">
                  <c:v>2.1387129133535878E-2</c:v>
                </c:pt>
                <c:pt idx="7">
                  <c:v>7.6047028096272923E-2</c:v>
                </c:pt>
                <c:pt idx="8">
                  <c:v>0.11786903687831224</c:v>
                </c:pt>
                <c:pt idx="9">
                  <c:v>8.9601331126234474E-2</c:v>
                </c:pt>
                <c:pt idx="10">
                  <c:v>3.4022902794227504E-2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 baseline="0">
                <a:solidFill>
                  <a:sysClr val="windowText" lastClr="000000"/>
                </a:solidFill>
              </a:defRPr>
            </a:pPr>
            <a:r>
              <a:rPr lang="en-US" sz="1400" baseline="0">
                <a:solidFill>
                  <a:sysClr val="windowText" lastClr="000000"/>
                </a:solidFill>
              </a:rPr>
              <a:t>VARIACION 2012 -2013</a:t>
            </a:r>
          </a:p>
        </c:rich>
      </c:tx>
      <c:layout>
        <c:manualLayout>
          <c:xMode val="edge"/>
          <c:yMode val="edge"/>
          <c:x val="0.34036992573237762"/>
          <c:y val="3.4399724802201583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57869782406231"/>
          <c:y val="7.2790359409408187E-2"/>
          <c:w val="0.79315959698586069"/>
          <c:h val="0.711999544948522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'PAX REGULAR NACIONAL  I SEM'!$F$101:$F$102</c:f>
              <c:strCache>
                <c:ptCount val="2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974588938714496E-2"/>
                  <c:y val="0.15823873409012726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2974588938714496E-2"/>
                  <c:y val="6.879944960440316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11%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579822981768536E-2"/>
                  <c:y val="-2.06398348813209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316890881913304E-2"/>
                  <c:y val="-7.22394220846233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30%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133034379671152E-2"/>
                  <c:y val="-3.4399724802201583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REGULAR NACIONAL  I SEM'!$E$103:$E$107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 SEM'!$F$103:$F$107</c:f>
              <c:numCache>
                <c:formatCode>#,##0</c:formatCode>
                <c:ptCount val="5"/>
                <c:pt idx="0">
                  <c:v>37491</c:v>
                </c:pt>
                <c:pt idx="1">
                  <c:v>9062</c:v>
                </c:pt>
                <c:pt idx="2">
                  <c:v>16839</c:v>
                </c:pt>
                <c:pt idx="3">
                  <c:v>13115</c:v>
                </c:pt>
                <c:pt idx="4">
                  <c:v>17059</c:v>
                </c:pt>
              </c:numCache>
            </c:numRef>
          </c:val>
        </c:ser>
        <c:ser>
          <c:idx val="1"/>
          <c:order val="1"/>
          <c:tx>
            <c:strRef>
              <c:f>'PAX REGULAR NACIONAL  I SEM'!$G$101:$G$102</c:f>
              <c:strCache>
                <c:ptCount val="2"/>
                <c:pt idx="0">
                  <c:v>2013</c:v>
                </c:pt>
              </c:strCache>
            </c:strRef>
          </c:tx>
          <c:invertIfNegative val="0"/>
          <c:cat>
            <c:strRef>
              <c:f>'PAX REGULAR NACIONAL  I SEM'!$E$103:$E$107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 SEM'!$G$103:$G$107</c:f>
              <c:numCache>
                <c:formatCode>#,##0</c:formatCode>
                <c:ptCount val="5"/>
                <c:pt idx="0">
                  <c:v>38988</c:v>
                </c:pt>
                <c:pt idx="1">
                  <c:v>10071</c:v>
                </c:pt>
                <c:pt idx="2">
                  <c:v>16592</c:v>
                </c:pt>
                <c:pt idx="3">
                  <c:v>17048</c:v>
                </c:pt>
                <c:pt idx="4">
                  <c:v>14696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8072864"/>
        <c:axId val="2017870352"/>
        <c:axId val="0"/>
      </c:bar3DChart>
      <c:catAx>
        <c:axId val="177807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17870352"/>
        <c:crosses val="autoZero"/>
        <c:auto val="1"/>
        <c:lblAlgn val="ctr"/>
        <c:lblOffset val="100"/>
        <c:noMultiLvlLbl val="0"/>
      </c:catAx>
      <c:valAx>
        <c:axId val="2017870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MILES  $</a:t>
                </a:r>
              </a:p>
            </c:rich>
          </c:tx>
          <c:layout>
            <c:manualLayout>
              <c:xMode val="edge"/>
              <c:yMode val="edge"/>
              <c:x val="2.752722038777411E-2"/>
              <c:y val="0.240262846401165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es-CO"/>
          </a:p>
        </c:txPr>
        <c:crossAx val="17780728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1" baseline="0">
                <a:solidFill>
                  <a:sysClr val="windowText" lastClr="000000"/>
                </a:solidFill>
                <a:latin typeface="Calibri" pitchFamily="34" charset="0"/>
              </a:defRPr>
            </a:pPr>
            <a:endParaRPr lang="es-CO"/>
          </a:p>
        </c:txPr>
      </c:dTable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>
                <a:solidFill>
                  <a:sysClr val="windowText" lastClr="000000"/>
                </a:solidFill>
              </a:rPr>
              <a:t>COSTOS DE OPERACION REPRESENTATIVOS 2013</a:t>
            </a:r>
          </a:p>
        </c:rich>
      </c:tx>
      <c:overlay val="1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502620545073388E-2"/>
          <c:y val="0.12489426523297491"/>
          <c:w val="0.83833333333333337"/>
          <c:h val="0.80435169592240274"/>
        </c:manualLayout>
      </c:layout>
      <c:pie3DChart>
        <c:varyColors val="1"/>
        <c:ser>
          <c:idx val="0"/>
          <c:order val="0"/>
          <c:tx>
            <c:strRef>
              <c:f>'PAX REGULAR NACIONAL  I SEM'!$F$124:$F$125</c:f>
              <c:strCache>
                <c:ptCount val="2"/>
                <c:pt idx="0">
                  <c:v>2013</c:v>
                </c:pt>
              </c:strCache>
            </c:strRef>
          </c:tx>
          <c:dLbls>
            <c:dLbl>
              <c:idx val="1"/>
              <c:layout>
                <c:manualLayout>
                  <c:x val="-1.6423087002096437E-2"/>
                  <c:y val="-0.187252240143369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204716981132075"/>
                  <c:y val="-0.11960752688172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358005765199161"/>
                  <c:y val="8.3800851254480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024109014675056E-2"/>
                  <c:y val="5.35463709677419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Calibri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'PAX REGULAR NACIONAL  I SEM'!$E$126:$E$130</c:f>
              <c:strCache>
                <c:ptCount val="5"/>
                <c:pt idx="0">
                  <c:v>Combustible </c:v>
                </c:pt>
                <c:pt idx="1">
                  <c:v>Arriendo </c:v>
                </c:pt>
                <c:pt idx="2">
                  <c:v>Mantenimiento </c:v>
                </c:pt>
                <c:pt idx="3">
                  <c:v>Administración </c:v>
                </c:pt>
                <c:pt idx="4">
                  <c:v>Servicios Aeronaúticos </c:v>
                </c:pt>
              </c:strCache>
            </c:strRef>
          </c:cat>
          <c:val>
            <c:numRef>
              <c:f>'PAX REGULAR NACIONAL  I SEM'!$F$126:$F$130</c:f>
              <c:numCache>
                <c:formatCode>0.00%</c:formatCode>
                <c:ptCount val="5"/>
                <c:pt idx="0">
                  <c:v>0.29193130300988546</c:v>
                </c:pt>
                <c:pt idx="1">
                  <c:v>0.12765197966140543</c:v>
                </c:pt>
                <c:pt idx="2">
                  <c:v>0.12423426110941023</c:v>
                </c:pt>
                <c:pt idx="3">
                  <c:v>0.11004345824394296</c:v>
                </c:pt>
                <c:pt idx="4">
                  <c:v>7.5407726604229799E-2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6159844</xdr:colOff>
      <xdr:row>10</xdr:row>
      <xdr:rowOff>228415</xdr:rowOff>
    </xdr:from>
    <xdr:ext cx="184730" cy="937629"/>
    <xdr:sp macro="" textlink="">
      <xdr:nvSpPr>
        <xdr:cNvPr id="2" name="1 Rectángulo"/>
        <xdr:cNvSpPr/>
      </xdr:nvSpPr>
      <xdr:spPr>
        <a:xfrm>
          <a:off x="6952324" y="241535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899160</xdr:colOff>
      <xdr:row>3</xdr:row>
      <xdr:rowOff>106680</xdr:rowOff>
    </xdr:from>
    <xdr:to>
      <xdr:col>13</xdr:col>
      <xdr:colOff>769620</xdr:colOff>
      <xdr:row>15</xdr:row>
      <xdr:rowOff>60960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1</xdr:row>
      <xdr:rowOff>80010</xdr:rowOff>
    </xdr:from>
    <xdr:to>
      <xdr:col>14</xdr:col>
      <xdr:colOff>7620</xdr:colOff>
      <xdr:row>22</xdr:row>
      <xdr:rowOff>167640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20</xdr:row>
      <xdr:rowOff>278130</xdr:rowOff>
    </xdr:from>
    <xdr:to>
      <xdr:col>5</xdr:col>
      <xdr:colOff>7620</xdr:colOff>
      <xdr:row>41</xdr:row>
      <xdr:rowOff>83820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1181100</xdr:colOff>
      <xdr:row>97</xdr:row>
      <xdr:rowOff>110490</xdr:rowOff>
    </xdr:from>
    <xdr:to>
      <xdr:col>12</xdr:col>
      <xdr:colOff>0</xdr:colOff>
      <xdr:row>117</xdr:row>
      <xdr:rowOff>15240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876300</xdr:colOff>
      <xdr:row>118</xdr:row>
      <xdr:rowOff>175260</xdr:rowOff>
    </xdr:from>
    <xdr:to>
      <xdr:col>12</xdr:col>
      <xdr:colOff>0</xdr:colOff>
      <xdr:row>142</xdr:row>
      <xdr:rowOff>173940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o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"/>
    </sheetView>
  </sheetViews>
  <sheetFormatPr baseColWidth="10" defaultRowHeight="14.25"/>
  <cols>
    <col min="2" max="2" width="101.5" customWidth="1"/>
  </cols>
  <sheetData>
    <row r="1" spans="1:2" ht="25.15" customHeight="1" thickBot="1">
      <c r="A1" s="346" t="s">
        <v>91</v>
      </c>
      <c r="B1" s="347"/>
    </row>
    <row r="2" spans="1:2" ht="25.15" customHeight="1" thickBot="1">
      <c r="A2" s="3"/>
      <c r="B2" s="4"/>
    </row>
    <row r="3" spans="1:2" ht="25.15" customHeight="1" thickBot="1">
      <c r="A3" s="344" t="s">
        <v>472</v>
      </c>
      <c r="B3" s="345"/>
    </row>
    <row r="4" spans="1:2" ht="25.15" customHeight="1" thickBot="1">
      <c r="A4" s="3"/>
      <c r="B4" s="3"/>
    </row>
    <row r="5" spans="1:2" ht="25.15" customHeight="1">
      <c r="A5" s="5" t="s">
        <v>88</v>
      </c>
      <c r="B5" s="5" t="s">
        <v>89</v>
      </c>
    </row>
    <row r="6" spans="1:2" ht="25.15" customHeight="1">
      <c r="A6" s="6">
        <v>1</v>
      </c>
      <c r="B6" s="7" t="s">
        <v>162</v>
      </c>
    </row>
    <row r="7" spans="1:2" ht="25.15" customHeight="1">
      <c r="A7" s="6">
        <v>2</v>
      </c>
      <c r="B7" s="7" t="s">
        <v>163</v>
      </c>
    </row>
    <row r="8" spans="1:2" ht="27" customHeight="1">
      <c r="A8" s="6">
        <v>3</v>
      </c>
      <c r="B8" s="144" t="s">
        <v>84</v>
      </c>
    </row>
    <row r="9" spans="1:2" ht="25.15" customHeight="1">
      <c r="A9" s="6">
        <v>5</v>
      </c>
      <c r="B9" s="144" t="s">
        <v>146</v>
      </c>
    </row>
    <row r="10" spans="1:2" ht="25.15" customHeight="1">
      <c r="A10" s="6">
        <v>7</v>
      </c>
      <c r="B10" s="144" t="s">
        <v>147</v>
      </c>
    </row>
    <row r="11" spans="1:2" ht="25.15" customHeight="1">
      <c r="A11" s="6">
        <v>9</v>
      </c>
      <c r="B11" s="144" t="s">
        <v>82</v>
      </c>
    </row>
    <row r="12" spans="1:2" ht="25.15" customHeight="1">
      <c r="A12" s="6">
        <v>11</v>
      </c>
      <c r="B12" s="144" t="s">
        <v>83</v>
      </c>
    </row>
    <row r="13" spans="1:2" ht="25.15" customHeight="1">
      <c r="A13" s="6">
        <v>13</v>
      </c>
      <c r="B13" s="144" t="s">
        <v>85</v>
      </c>
    </row>
    <row r="14" spans="1:2" ht="25.15" customHeight="1">
      <c r="A14" s="6">
        <v>15</v>
      </c>
      <c r="B14" s="144" t="s">
        <v>86</v>
      </c>
    </row>
    <row r="15" spans="1:2" ht="25.15" customHeight="1">
      <c r="A15" s="6">
        <v>17</v>
      </c>
      <c r="B15" s="144" t="s">
        <v>87</v>
      </c>
    </row>
    <row r="16" spans="1:2" ht="25.15" customHeight="1">
      <c r="A16" s="6">
        <v>18</v>
      </c>
      <c r="B16" s="144" t="s">
        <v>251</v>
      </c>
    </row>
  </sheetData>
  <mergeCells count="2">
    <mergeCell ref="A3:B3"/>
    <mergeCell ref="A1:B1"/>
  </mergeCells>
  <hyperlinks>
    <hyperlink ref="A1" location="'TRONCAL X EQUIPO I SEM'!A1" display="C O N T E N I D O"/>
    <hyperlink ref="B6" location="'EMPRESAS - TIPO AERONAVE'!A1" display="RELACION EMPRESAS - TIPO AERONAVE"/>
    <hyperlink ref="B7" location="COBERTURA!A1" display="COBERTURA"/>
    <hyperlink ref="A1:B1" location="'PAX REGULAR NACIONAL  I SEM'!A1" display="C O N T E N I D O"/>
    <hyperlink ref="B8" location="'PAX REGULAR NACIONAL  I SEM'!A1" display="EMPRESAS DE TRANSPORTE AÉREO PASAJEROS REGULAR NACIONAL  I SEMESTRE"/>
    <hyperlink ref="B9" location="'PAX-  EXTRAN I SEM '!A1" display="EMPRESAS DE TRANSPORTE AÉREO PASAJEROS REGULAR INTERNACIONAL  I SEMESTRE "/>
    <hyperlink ref="B10" location="'CARGA -EXTRANJERA I SEM'!A1" display="EMPRESAS DE TRANSPORTE AÉREO CARGA INTERNACIONAL  I  SEMESTRE "/>
    <hyperlink ref="B11" location="'CARGA NAL  I SEM 2013'!A1" display="EMPRESAS DE TRANSPORTE AÉREO  CARGA I SEMESTRE"/>
    <hyperlink ref="B12" location="'COMERC. REGIONAL I SEM'!A1" display="EMPRESAS DE TRANSPORTE AÉREO  COMERCIAL REGIONAL  I SEMESTRE "/>
    <hyperlink ref="B13" location="'AEROTAXIS I SEM'!A1" display="EMPRESAS DE TRANSPORTE AÉREO - AEROTAXIS  I SEMESTRE"/>
    <hyperlink ref="B14" location="'TRABAJ AEREOS ESPEC I SEM '!A1" display="TRABAJOS AEREOS ESPECIALES I SEMESTRE"/>
    <hyperlink ref="B15" location="'AVIACION AGRICOLA  I SEM 2013'!A1" display="TRABAJOS AEREOS ESPECIALES  - AVIACION AGRICOLA  - I SEMESTRE"/>
    <hyperlink ref="B16" location="'ESPECIAL DE CARGA 2013'!A1" display="ESPECIAL DE CARGA  - I SEMESTR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J19" sqref="J19"/>
    </sheetView>
  </sheetViews>
  <sheetFormatPr baseColWidth="10" defaultColWidth="10.8984375" defaultRowHeight="15"/>
  <cols>
    <col min="1" max="1" width="24.59765625" style="38" customWidth="1"/>
    <col min="2" max="3" width="10.59765625" style="38" customWidth="1"/>
    <col min="4" max="4" width="10.5" style="38" customWidth="1"/>
    <col min="5" max="5" width="10.19921875" style="38" customWidth="1"/>
    <col min="6" max="6" width="10.296875" style="38" customWidth="1"/>
    <col min="7" max="16384" width="10.8984375" style="8"/>
  </cols>
  <sheetData>
    <row r="1" spans="1:6">
      <c r="A1" s="411" t="s">
        <v>520</v>
      </c>
      <c r="B1" s="412"/>
      <c r="C1" s="412"/>
      <c r="D1" s="412"/>
      <c r="E1" s="412"/>
      <c r="F1" s="412"/>
    </row>
    <row r="2" spans="1:6" ht="15.75" thickBot="1">
      <c r="A2" s="400" t="s">
        <v>519</v>
      </c>
      <c r="B2" s="401"/>
      <c r="C2" s="401"/>
      <c r="D2" s="401"/>
      <c r="E2" s="401"/>
      <c r="F2" s="401"/>
    </row>
    <row r="3" spans="1:6" ht="15.75" thickBot="1">
      <c r="A3" s="100"/>
      <c r="B3" s="266" t="s">
        <v>240</v>
      </c>
      <c r="C3" s="266" t="s">
        <v>241</v>
      </c>
      <c r="D3" s="266" t="s">
        <v>241</v>
      </c>
      <c r="E3" s="266" t="s">
        <v>241</v>
      </c>
      <c r="F3" s="266" t="s">
        <v>240</v>
      </c>
    </row>
    <row r="4" spans="1:6" ht="15.75" thickBot="1">
      <c r="A4" s="72" t="s">
        <v>0</v>
      </c>
      <c r="B4" s="72" t="s">
        <v>22</v>
      </c>
      <c r="C4" s="72" t="s">
        <v>46</v>
      </c>
      <c r="D4" s="72" t="s">
        <v>47</v>
      </c>
      <c r="E4" s="72" t="s">
        <v>48</v>
      </c>
      <c r="F4" s="72" t="s">
        <v>49</v>
      </c>
    </row>
    <row r="5" spans="1:6">
      <c r="A5" s="22" t="s">
        <v>74</v>
      </c>
      <c r="B5" s="84">
        <v>652576</v>
      </c>
      <c r="C5" s="150">
        <v>558281</v>
      </c>
      <c r="D5" s="84">
        <v>558551</v>
      </c>
      <c r="E5" s="84">
        <v>558980</v>
      </c>
      <c r="F5" s="85">
        <v>640002.5</v>
      </c>
    </row>
    <row r="6" spans="1:6">
      <c r="A6" s="32" t="s">
        <v>55</v>
      </c>
      <c r="B6" s="78">
        <v>0</v>
      </c>
      <c r="C6" s="155">
        <v>0</v>
      </c>
      <c r="D6" s="78">
        <v>0</v>
      </c>
      <c r="E6" s="78">
        <v>0</v>
      </c>
      <c r="F6" s="86">
        <v>0</v>
      </c>
    </row>
    <row r="7" spans="1:6">
      <c r="A7" s="32" t="s">
        <v>75</v>
      </c>
      <c r="B7" s="78">
        <v>102223.5</v>
      </c>
      <c r="C7" s="155">
        <v>55118</v>
      </c>
      <c r="D7" s="78">
        <v>55145</v>
      </c>
      <c r="E7" s="78">
        <v>55187</v>
      </c>
      <c r="F7" s="86">
        <v>109337.5</v>
      </c>
    </row>
    <row r="8" spans="1:6">
      <c r="A8" s="32" t="s">
        <v>57</v>
      </c>
      <c r="B8" s="78">
        <v>84494.5</v>
      </c>
      <c r="C8" s="155">
        <v>104773</v>
      </c>
      <c r="D8" s="78">
        <v>104824</v>
      </c>
      <c r="E8" s="78">
        <v>104904</v>
      </c>
      <c r="F8" s="86">
        <v>86575.5</v>
      </c>
    </row>
    <row r="9" spans="1:6">
      <c r="A9" s="32" t="s">
        <v>58</v>
      </c>
      <c r="B9" s="78">
        <v>427880</v>
      </c>
      <c r="C9" s="155">
        <v>702990</v>
      </c>
      <c r="D9" s="78">
        <v>703330</v>
      </c>
      <c r="E9" s="78">
        <v>703869</v>
      </c>
      <c r="F9" s="86">
        <v>454752.5</v>
      </c>
    </row>
    <row r="10" spans="1:6">
      <c r="A10" s="32" t="s">
        <v>59</v>
      </c>
      <c r="B10" s="78">
        <v>45943.5</v>
      </c>
      <c r="C10" s="155">
        <v>63807</v>
      </c>
      <c r="D10" s="78">
        <v>63838</v>
      </c>
      <c r="E10" s="78">
        <v>63887</v>
      </c>
      <c r="F10" s="86">
        <v>63434</v>
      </c>
    </row>
    <row r="11" spans="1:6">
      <c r="A11" s="32" t="s">
        <v>60</v>
      </c>
      <c r="B11" s="78">
        <v>843103</v>
      </c>
      <c r="C11" s="155">
        <v>1741568</v>
      </c>
      <c r="D11" s="78">
        <v>467261</v>
      </c>
      <c r="E11" s="78">
        <v>943382</v>
      </c>
      <c r="F11" s="86">
        <v>656960</v>
      </c>
    </row>
    <row r="12" spans="1:6">
      <c r="A12" s="32" t="s">
        <v>76</v>
      </c>
      <c r="B12" s="78">
        <v>0</v>
      </c>
      <c r="C12" s="155">
        <v>0</v>
      </c>
      <c r="D12" s="78">
        <v>0</v>
      </c>
      <c r="E12" s="78">
        <v>0</v>
      </c>
      <c r="F12" s="86">
        <v>0</v>
      </c>
    </row>
    <row r="13" spans="1:6" ht="15.75" thickBot="1">
      <c r="A13" s="43" t="s">
        <v>62</v>
      </c>
      <c r="B13" s="78">
        <v>228461</v>
      </c>
      <c r="C13" s="155">
        <v>0</v>
      </c>
      <c r="D13" s="78">
        <v>0</v>
      </c>
      <c r="E13" s="78">
        <v>0</v>
      </c>
      <c r="F13" s="86">
        <v>194500</v>
      </c>
    </row>
    <row r="14" spans="1:6" ht="15.75" thickBot="1">
      <c r="A14" s="68" t="s">
        <v>79</v>
      </c>
      <c r="B14" s="62">
        <f>SUM(B5:B13)</f>
        <v>2384681.5</v>
      </c>
      <c r="C14" s="62">
        <f t="shared" ref="C14" si="0">SUM(C5:C13)</f>
        <v>3226537</v>
      </c>
      <c r="D14" s="62">
        <f t="shared" ref="D14" si="1">SUM(D5:D13)</f>
        <v>1952949</v>
      </c>
      <c r="E14" s="62">
        <f t="shared" ref="E14" si="2">SUM(E5:E13)</f>
        <v>2430209</v>
      </c>
      <c r="F14" s="63">
        <f t="shared" ref="F14" si="3">SUM(F5:F13)</f>
        <v>2205562</v>
      </c>
    </row>
    <row r="15" spans="1:6">
      <c r="A15" s="23" t="s">
        <v>63</v>
      </c>
      <c r="B15" s="78">
        <v>286821</v>
      </c>
      <c r="C15" s="155">
        <v>193521</v>
      </c>
      <c r="D15" s="78">
        <v>193615</v>
      </c>
      <c r="E15" s="78">
        <v>193763</v>
      </c>
      <c r="F15" s="86">
        <v>279314</v>
      </c>
    </row>
    <row r="16" spans="1:6">
      <c r="A16" s="32" t="s">
        <v>73</v>
      </c>
      <c r="B16" s="78">
        <v>18070</v>
      </c>
      <c r="C16" s="155">
        <v>0</v>
      </c>
      <c r="D16" s="78">
        <v>0</v>
      </c>
      <c r="E16" s="78">
        <v>0</v>
      </c>
      <c r="F16" s="86">
        <v>23000</v>
      </c>
    </row>
    <row r="17" spans="1:6" ht="15.75" thickBot="1">
      <c r="A17" s="43" t="s">
        <v>65</v>
      </c>
      <c r="B17" s="78">
        <v>521206.5</v>
      </c>
      <c r="C17" s="155">
        <v>700913</v>
      </c>
      <c r="D17" s="78">
        <v>701252</v>
      </c>
      <c r="E17" s="78">
        <v>701790</v>
      </c>
      <c r="F17" s="86">
        <v>108000</v>
      </c>
    </row>
    <row r="18" spans="1:6" ht="15.75" thickBot="1">
      <c r="A18" s="68" t="s">
        <v>80</v>
      </c>
      <c r="B18" s="62">
        <f>SUM(B15:B17)</f>
        <v>826097.5</v>
      </c>
      <c r="C18" s="62">
        <f t="shared" ref="C18" si="4">SUM(C15:C17)</f>
        <v>894434</v>
      </c>
      <c r="D18" s="62">
        <f t="shared" ref="D18" si="5">SUM(D15:D17)</f>
        <v>894867</v>
      </c>
      <c r="E18" s="62">
        <f t="shared" ref="E18" si="6">SUM(E15:E17)</f>
        <v>895553</v>
      </c>
      <c r="F18" s="63">
        <f t="shared" ref="F18" si="7">SUM(F15:F17)</f>
        <v>410314</v>
      </c>
    </row>
    <row r="19" spans="1:6" ht="15.75" thickBot="1">
      <c r="A19" s="70" t="s">
        <v>53</v>
      </c>
      <c r="B19" s="101">
        <f>+B14+B18</f>
        <v>3210779</v>
      </c>
      <c r="C19" s="101">
        <f t="shared" ref="C19:F19" si="8">+C14+C18</f>
        <v>4120971</v>
      </c>
      <c r="D19" s="101">
        <f t="shared" si="8"/>
        <v>2847816</v>
      </c>
      <c r="E19" s="101">
        <f t="shared" si="8"/>
        <v>3325762</v>
      </c>
      <c r="F19" s="102">
        <f t="shared" si="8"/>
        <v>2615876</v>
      </c>
    </row>
    <row r="20" spans="1:6">
      <c r="A20" s="23" t="s">
        <v>244</v>
      </c>
      <c r="B20" s="78">
        <v>6229</v>
      </c>
      <c r="C20" s="155">
        <v>343</v>
      </c>
      <c r="D20" s="78">
        <v>392</v>
      </c>
      <c r="E20" s="78">
        <v>438</v>
      </c>
      <c r="F20" s="86">
        <v>3097</v>
      </c>
    </row>
    <row r="21" spans="1:6">
      <c r="A21" s="32" t="s">
        <v>245</v>
      </c>
      <c r="B21" s="78">
        <v>5143</v>
      </c>
      <c r="C21" s="155">
        <v>158</v>
      </c>
      <c r="D21" s="78">
        <v>4975</v>
      </c>
      <c r="E21" s="78">
        <v>401</v>
      </c>
      <c r="F21" s="86">
        <v>3467</v>
      </c>
    </row>
    <row r="22" spans="1:6" ht="15.75" thickBot="1">
      <c r="A22" s="106" t="s">
        <v>246</v>
      </c>
      <c r="B22" s="87">
        <v>17</v>
      </c>
      <c r="C22" s="163">
        <v>1</v>
      </c>
      <c r="D22" s="87">
        <v>15</v>
      </c>
      <c r="E22" s="87">
        <v>5</v>
      </c>
      <c r="F22" s="88">
        <v>10</v>
      </c>
    </row>
    <row r="23" spans="1:6" ht="15.75" thickBot="1"/>
    <row r="24" spans="1:6" ht="15.75" thickBot="1">
      <c r="A24" s="409" t="s">
        <v>69</v>
      </c>
      <c r="B24" s="410"/>
      <c r="C24" s="410"/>
      <c r="D24" s="410"/>
      <c r="E24" s="410"/>
      <c r="F24" s="410"/>
    </row>
    <row r="25" spans="1:6">
      <c r="A25" s="23" t="s">
        <v>54</v>
      </c>
      <c r="B25" s="42">
        <f>+B5/B$19</f>
        <v>0.20324538063815667</v>
      </c>
      <c r="C25" s="42">
        <f t="shared" ref="C25:F25" si="9">+C5/C$19</f>
        <v>0.13547316882356125</v>
      </c>
      <c r="D25" s="42">
        <f t="shared" si="9"/>
        <v>0.19613310691421074</v>
      </c>
      <c r="E25" s="42">
        <f t="shared" si="9"/>
        <v>0.16807576729784032</v>
      </c>
      <c r="F25" s="42">
        <f t="shared" si="9"/>
        <v>0.24466087077522022</v>
      </c>
    </row>
    <row r="26" spans="1:6">
      <c r="A26" s="32" t="s">
        <v>55</v>
      </c>
      <c r="B26" s="42">
        <f t="shared" ref="B26:F39" si="10">+B6/B$19</f>
        <v>0</v>
      </c>
      <c r="C26" s="42">
        <f t="shared" si="10"/>
        <v>0</v>
      </c>
      <c r="D26" s="42">
        <f t="shared" si="10"/>
        <v>0</v>
      </c>
      <c r="E26" s="42">
        <f t="shared" si="10"/>
        <v>0</v>
      </c>
      <c r="F26" s="42">
        <f t="shared" si="10"/>
        <v>0</v>
      </c>
    </row>
    <row r="27" spans="1:6">
      <c r="A27" s="32" t="s">
        <v>56</v>
      </c>
      <c r="B27" s="42">
        <f t="shared" si="10"/>
        <v>3.1837600781617174E-2</v>
      </c>
      <c r="C27" s="42">
        <f t="shared" si="10"/>
        <v>1.3375003124263674E-2</v>
      </c>
      <c r="D27" s="42">
        <f t="shared" si="10"/>
        <v>1.936396171662776E-2</v>
      </c>
      <c r="E27" s="42">
        <f t="shared" si="10"/>
        <v>1.659379113718901E-2</v>
      </c>
      <c r="F27" s="42">
        <f t="shared" si="10"/>
        <v>4.1797661662861696E-2</v>
      </c>
    </row>
    <row r="28" spans="1:6">
      <c r="A28" s="32" t="s">
        <v>57</v>
      </c>
      <c r="B28" s="42">
        <f t="shared" si="10"/>
        <v>2.6315887826599091E-2</v>
      </c>
      <c r="C28" s="42">
        <f t="shared" si="10"/>
        <v>2.5424347805407997E-2</v>
      </c>
      <c r="D28" s="42">
        <f t="shared" si="10"/>
        <v>3.6808557856265994E-2</v>
      </c>
      <c r="E28" s="42">
        <f t="shared" si="10"/>
        <v>3.154284642136148E-2</v>
      </c>
      <c r="F28" s="42">
        <f t="shared" si="10"/>
        <v>3.3096178870863913E-2</v>
      </c>
    </row>
    <row r="29" spans="1:6">
      <c r="A29" s="32" t="s">
        <v>58</v>
      </c>
      <c r="B29" s="42">
        <f t="shared" si="10"/>
        <v>0.13326360985916502</v>
      </c>
      <c r="C29" s="42">
        <f t="shared" si="10"/>
        <v>0.17058843656021846</v>
      </c>
      <c r="D29" s="42">
        <f t="shared" si="10"/>
        <v>0.24697171446469857</v>
      </c>
      <c r="E29" s="42">
        <f t="shared" si="10"/>
        <v>0.2116414223266728</v>
      </c>
      <c r="F29" s="42">
        <f t="shared" si="10"/>
        <v>0.17384329379527164</v>
      </c>
    </row>
    <row r="30" spans="1:6">
      <c r="A30" s="32" t="s">
        <v>59</v>
      </c>
      <c r="B30" s="42">
        <f t="shared" si="10"/>
        <v>1.4309144291774675E-2</v>
      </c>
      <c r="C30" s="42">
        <f t="shared" si="10"/>
        <v>1.5483486780178749E-2</v>
      </c>
      <c r="D30" s="42">
        <f t="shared" si="10"/>
        <v>2.2416476345381863E-2</v>
      </c>
      <c r="E30" s="42">
        <f t="shared" si="10"/>
        <v>1.9209732987507826E-2</v>
      </c>
      <c r="F30" s="42">
        <f t="shared" si="10"/>
        <v>2.424962039485052E-2</v>
      </c>
    </row>
    <row r="31" spans="1:6">
      <c r="A31" s="32" t="s">
        <v>70</v>
      </c>
      <c r="B31" s="42">
        <f t="shared" si="10"/>
        <v>0.2625851857134982</v>
      </c>
      <c r="C31" s="42">
        <f t="shared" si="10"/>
        <v>0.4226110787967205</v>
      </c>
      <c r="D31" s="42">
        <f t="shared" si="10"/>
        <v>0.16407696283748668</v>
      </c>
      <c r="E31" s="42">
        <f t="shared" si="10"/>
        <v>0.28365890283189238</v>
      </c>
      <c r="F31" s="42">
        <f t="shared" si="10"/>
        <v>0.25114340282184627</v>
      </c>
    </row>
    <row r="32" spans="1:6">
      <c r="A32" s="32" t="s">
        <v>61</v>
      </c>
      <c r="B32" s="42">
        <f t="shared" si="10"/>
        <v>0</v>
      </c>
      <c r="C32" s="42">
        <f t="shared" si="10"/>
        <v>0</v>
      </c>
      <c r="D32" s="42">
        <f t="shared" si="10"/>
        <v>0</v>
      </c>
      <c r="E32" s="42">
        <f t="shared" si="10"/>
        <v>0</v>
      </c>
      <c r="F32" s="42">
        <f t="shared" si="10"/>
        <v>0</v>
      </c>
    </row>
    <row r="33" spans="1:6" ht="15.75" thickBot="1">
      <c r="A33" s="32" t="s">
        <v>62</v>
      </c>
      <c r="B33" s="42">
        <f t="shared" si="10"/>
        <v>7.1154383406643679E-2</v>
      </c>
      <c r="C33" s="42">
        <f t="shared" si="10"/>
        <v>0</v>
      </c>
      <c r="D33" s="42">
        <f t="shared" si="10"/>
        <v>0</v>
      </c>
      <c r="E33" s="42">
        <f t="shared" si="10"/>
        <v>0</v>
      </c>
      <c r="F33" s="42">
        <f t="shared" si="10"/>
        <v>7.4353677314979758E-2</v>
      </c>
    </row>
    <row r="34" spans="1:6" ht="15.75" thickBot="1">
      <c r="A34" s="61" t="s">
        <v>66</v>
      </c>
      <c r="B34" s="116">
        <f t="shared" si="10"/>
        <v>0.74271119251745443</v>
      </c>
      <c r="C34" s="116">
        <f t="shared" si="10"/>
        <v>0.78295552189035056</v>
      </c>
      <c r="D34" s="116">
        <f t="shared" si="10"/>
        <v>0.68577078013467163</v>
      </c>
      <c r="E34" s="116">
        <f t="shared" si="10"/>
        <v>0.7307224630024638</v>
      </c>
      <c r="F34" s="116">
        <f t="shared" si="10"/>
        <v>0.84314470563589405</v>
      </c>
    </row>
    <row r="35" spans="1:6">
      <c r="A35" s="32" t="s">
        <v>63</v>
      </c>
      <c r="B35" s="42">
        <f t="shared" si="10"/>
        <v>8.9330657762493146E-2</v>
      </c>
      <c r="C35" s="42">
        <f t="shared" si="10"/>
        <v>4.6960048978747969E-2</v>
      </c>
      <c r="D35" s="42">
        <f t="shared" si="10"/>
        <v>6.7987187374465199E-2</v>
      </c>
      <c r="E35" s="42">
        <f t="shared" si="10"/>
        <v>5.8261234568198206E-2</v>
      </c>
      <c r="F35" s="42">
        <f t="shared" si="10"/>
        <v>0.10677646799771855</v>
      </c>
    </row>
    <row r="36" spans="1:6">
      <c r="A36" s="32" t="s">
        <v>64</v>
      </c>
      <c r="B36" s="42">
        <f t="shared" si="10"/>
        <v>5.6279177109355705E-3</v>
      </c>
      <c r="C36" s="42">
        <f t="shared" si="10"/>
        <v>0</v>
      </c>
      <c r="D36" s="42">
        <f t="shared" si="10"/>
        <v>0</v>
      </c>
      <c r="E36" s="42">
        <f t="shared" si="10"/>
        <v>0</v>
      </c>
      <c r="F36" s="42">
        <f t="shared" si="10"/>
        <v>8.7924656979153446E-3</v>
      </c>
    </row>
    <row r="37" spans="1:6" ht="15.75" thickBot="1">
      <c r="A37" s="32" t="s">
        <v>65</v>
      </c>
      <c r="B37" s="42">
        <f t="shared" si="10"/>
        <v>0.16233023200911678</v>
      </c>
      <c r="C37" s="42">
        <f t="shared" si="10"/>
        <v>0.17008442913090144</v>
      </c>
      <c r="D37" s="42">
        <f t="shared" si="10"/>
        <v>0.24624203249086318</v>
      </c>
      <c r="E37" s="42">
        <f t="shared" si="10"/>
        <v>0.211016302429338</v>
      </c>
      <c r="F37" s="42">
        <f t="shared" si="10"/>
        <v>4.128636066847205E-2</v>
      </c>
    </row>
    <row r="38" spans="1:6" ht="15.75" thickBot="1">
      <c r="A38" s="73" t="s">
        <v>67</v>
      </c>
      <c r="B38" s="117">
        <f t="shared" si="10"/>
        <v>0.25728880748254551</v>
      </c>
      <c r="C38" s="117">
        <f t="shared" si="10"/>
        <v>0.21704447810964941</v>
      </c>
      <c r="D38" s="117">
        <f t="shared" si="10"/>
        <v>0.31422921986532837</v>
      </c>
      <c r="E38" s="117">
        <f t="shared" si="10"/>
        <v>0.2692775369975362</v>
      </c>
      <c r="F38" s="117">
        <f t="shared" si="10"/>
        <v>0.15685529436410595</v>
      </c>
    </row>
    <row r="39" spans="1:6" ht="15.75" thickBot="1">
      <c r="A39" s="74" t="s">
        <v>53</v>
      </c>
      <c r="B39" s="103">
        <f t="shared" si="10"/>
        <v>1</v>
      </c>
      <c r="C39" s="103">
        <f t="shared" si="10"/>
        <v>1</v>
      </c>
      <c r="D39" s="103">
        <f t="shared" si="10"/>
        <v>1</v>
      </c>
      <c r="E39" s="103">
        <f t="shared" si="10"/>
        <v>1</v>
      </c>
      <c r="F39" s="103">
        <f t="shared" si="10"/>
        <v>1</v>
      </c>
    </row>
    <row r="40" spans="1:6">
      <c r="A40" s="8"/>
      <c r="B40" s="8"/>
      <c r="C40" s="8"/>
      <c r="D40" s="8"/>
      <c r="E40" s="8"/>
      <c r="F40" s="8"/>
    </row>
    <row r="41" spans="1:6">
      <c r="A41" s="90" t="s">
        <v>242</v>
      </c>
      <c r="B41" s="90"/>
      <c r="C41" s="8"/>
      <c r="D41" s="8"/>
      <c r="E41" s="8"/>
      <c r="F41" s="8"/>
    </row>
    <row r="42" spans="1:6">
      <c r="A42" s="90" t="s">
        <v>243</v>
      </c>
      <c r="B42" s="90"/>
      <c r="C42" s="8"/>
      <c r="D42" s="8"/>
      <c r="E42" s="8"/>
      <c r="F42" s="8"/>
    </row>
    <row r="43" spans="1:6">
      <c r="A43" s="8"/>
      <c r="B43" s="8"/>
      <c r="C43" s="8"/>
      <c r="D43" s="8"/>
      <c r="E43" s="8"/>
      <c r="F43" s="8"/>
    </row>
    <row r="44" spans="1:6">
      <c r="A44" s="37" t="s">
        <v>469</v>
      </c>
      <c r="B44" s="8"/>
      <c r="C44" s="8"/>
      <c r="D44" s="8"/>
      <c r="E44" s="8"/>
      <c r="F44" s="8"/>
    </row>
  </sheetData>
  <sortState ref="A5:R13">
    <sortCondition ref="A5:A13"/>
  </sortState>
  <mergeCells count="3">
    <mergeCell ref="A24:F24"/>
    <mergeCell ref="A1:F1"/>
    <mergeCell ref="A2:F2"/>
  </mergeCells>
  <hyperlinks>
    <hyperlink ref="A1:F1" location="CONTENIDO!A1" display="EMPRESAS DE TRANSPORTE AÉREO  COMERCIAL REGIONAL  - COSTOS DE OPERACIÓN POR TIPO DE AERONAVE  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topLeftCell="K1" workbookViewId="0">
      <selection activeCell="AK1" sqref="AK1:AK1048576"/>
    </sheetView>
  </sheetViews>
  <sheetFormatPr baseColWidth="10" defaultColWidth="10.8984375" defaultRowHeight="15"/>
  <cols>
    <col min="1" max="1" width="19.69921875" style="36" customWidth="1"/>
    <col min="2" max="4" width="7.5" style="245" bestFit="1" customWidth="1"/>
    <col min="5" max="5" width="10.296875" style="245" bestFit="1" customWidth="1"/>
    <col min="6" max="6" width="6.19921875" style="245" bestFit="1" customWidth="1"/>
    <col min="7" max="7" width="7.5" style="245" bestFit="1" customWidth="1"/>
    <col min="8" max="8" width="8.69921875" style="245" bestFit="1" customWidth="1"/>
    <col min="9" max="10" width="7.5" style="245" bestFit="1" customWidth="1"/>
    <col min="11" max="11" width="8.296875" style="245" bestFit="1" customWidth="1"/>
    <col min="12" max="16" width="7.5" style="245" bestFit="1" customWidth="1"/>
    <col min="17" max="17" width="10" style="245" bestFit="1" customWidth="1"/>
    <col min="18" max="18" width="6.19921875" style="245" bestFit="1" customWidth="1"/>
    <col min="19" max="19" width="9.796875" style="230" bestFit="1" customWidth="1"/>
    <col min="20" max="20" width="6.19921875" style="230" bestFit="1" customWidth="1"/>
    <col min="21" max="21" width="7" style="230" bestFit="1" customWidth="1"/>
    <col min="22" max="22" width="7.5" style="230" bestFit="1" customWidth="1"/>
    <col min="23" max="23" width="6.796875" style="230" bestFit="1" customWidth="1"/>
    <col min="24" max="24" width="9.8984375" style="230" bestFit="1" customWidth="1"/>
    <col min="25" max="25" width="10" style="230" bestFit="1" customWidth="1"/>
    <col min="26" max="29" width="7.5" style="230" bestFit="1" customWidth="1"/>
    <col min="30" max="30" width="6.19921875" style="230" bestFit="1" customWidth="1"/>
    <col min="31" max="31" width="8.296875" style="230" bestFit="1" customWidth="1"/>
    <col min="32" max="32" width="9.5" style="230" bestFit="1" customWidth="1"/>
    <col min="33" max="35" width="7.5" style="230" bestFit="1" customWidth="1"/>
    <col min="36" max="36" width="8.296875" style="230" bestFit="1" customWidth="1"/>
    <col min="37" max="37" width="8.296875" style="341" bestFit="1" customWidth="1"/>
    <col min="38" max="38" width="6.69921875" style="230" bestFit="1" customWidth="1"/>
    <col min="39" max="39" width="10.3984375" style="230" bestFit="1" customWidth="1"/>
    <col min="40" max="40" width="9.69921875" style="230" bestFit="1" customWidth="1"/>
    <col min="41" max="41" width="10.3984375" style="230" bestFit="1" customWidth="1"/>
    <col min="42" max="42" width="6.19921875" style="230" bestFit="1" customWidth="1"/>
    <col min="43" max="45" width="7.5" style="230" bestFit="1" customWidth="1"/>
    <col min="46" max="16384" width="10.8984375" style="8"/>
  </cols>
  <sheetData>
    <row r="1" spans="1:45">
      <c r="A1" s="114" t="s">
        <v>539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321"/>
      <c r="AL1" s="223"/>
      <c r="AM1" s="223"/>
      <c r="AN1" s="223"/>
      <c r="AO1" s="223"/>
      <c r="AP1" s="223"/>
      <c r="AQ1" s="223"/>
      <c r="AR1" s="223"/>
      <c r="AS1" s="223"/>
    </row>
    <row r="2" spans="1:45" ht="15.75" thickBot="1">
      <c r="A2" s="115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322"/>
      <c r="AL2" s="224"/>
      <c r="AM2" s="224"/>
      <c r="AN2" s="224"/>
      <c r="AO2" s="224"/>
      <c r="AP2" s="224"/>
      <c r="AQ2" s="224"/>
      <c r="AR2" s="224"/>
      <c r="AS2" s="224"/>
    </row>
    <row r="3" spans="1:45" ht="60.75" thickBot="1">
      <c r="A3" s="109" t="s">
        <v>280</v>
      </c>
      <c r="B3" s="222" t="s">
        <v>258</v>
      </c>
      <c r="C3" s="222" t="s">
        <v>259</v>
      </c>
      <c r="D3" s="222" t="s">
        <v>523</v>
      </c>
      <c r="E3" s="222" t="s">
        <v>524</v>
      </c>
      <c r="F3" s="222" t="s">
        <v>260</v>
      </c>
      <c r="G3" s="222" t="s">
        <v>258</v>
      </c>
      <c r="H3" s="222" t="s">
        <v>525</v>
      </c>
      <c r="I3" s="222" t="s">
        <v>263</v>
      </c>
      <c r="J3" s="222" t="s">
        <v>526</v>
      </c>
      <c r="K3" s="222" t="s">
        <v>527</v>
      </c>
      <c r="L3" s="222" t="s">
        <v>265</v>
      </c>
      <c r="M3" s="222" t="s">
        <v>265</v>
      </c>
      <c r="N3" s="222" t="s">
        <v>528</v>
      </c>
      <c r="O3" s="222" t="s">
        <v>267</v>
      </c>
      <c r="P3" s="222" t="s">
        <v>268</v>
      </c>
      <c r="Q3" s="222" t="s">
        <v>529</v>
      </c>
      <c r="R3" s="222" t="s">
        <v>269</v>
      </c>
      <c r="S3" s="222" t="s">
        <v>530</v>
      </c>
      <c r="T3" s="222" t="s">
        <v>433</v>
      </c>
      <c r="U3" s="222" t="s">
        <v>531</v>
      </c>
      <c r="V3" s="222" t="s">
        <v>270</v>
      </c>
      <c r="W3" s="222" t="s">
        <v>271</v>
      </c>
      <c r="X3" s="222" t="s">
        <v>532</v>
      </c>
      <c r="Y3" s="222" t="s">
        <v>533</v>
      </c>
      <c r="Z3" s="222" t="s">
        <v>259</v>
      </c>
      <c r="AA3" s="222" t="s">
        <v>412</v>
      </c>
      <c r="AB3" s="222" t="s">
        <v>399</v>
      </c>
      <c r="AC3" s="222" t="s">
        <v>275</v>
      </c>
      <c r="AD3" s="222" t="s">
        <v>260</v>
      </c>
      <c r="AE3" s="222" t="s">
        <v>263</v>
      </c>
      <c r="AF3" s="222" t="s">
        <v>272</v>
      </c>
      <c r="AG3" s="222" t="s">
        <v>273</v>
      </c>
      <c r="AH3" s="222" t="s">
        <v>274</v>
      </c>
      <c r="AI3" s="222" t="s">
        <v>275</v>
      </c>
      <c r="AJ3" s="222" t="s">
        <v>425</v>
      </c>
      <c r="AK3" s="323" t="s">
        <v>276</v>
      </c>
      <c r="AL3" s="222" t="s">
        <v>534</v>
      </c>
      <c r="AM3" s="222" t="s">
        <v>535</v>
      </c>
      <c r="AN3" s="222" t="s">
        <v>536</v>
      </c>
      <c r="AO3" s="222" t="s">
        <v>537</v>
      </c>
      <c r="AP3" s="222" t="s">
        <v>277</v>
      </c>
      <c r="AQ3" s="222" t="s">
        <v>441</v>
      </c>
      <c r="AR3" s="222" t="s">
        <v>538</v>
      </c>
      <c r="AS3" s="222" t="s">
        <v>278</v>
      </c>
    </row>
    <row r="4" spans="1:45" s="41" customFormat="1" ht="19.899999999999999" customHeight="1" thickBot="1">
      <c r="A4" s="111" t="s">
        <v>214</v>
      </c>
      <c r="B4" s="221" t="s">
        <v>17</v>
      </c>
      <c r="C4" s="221" t="s">
        <v>30</v>
      </c>
      <c r="D4" s="221" t="s">
        <v>40</v>
      </c>
      <c r="E4" s="221" t="s">
        <v>39</v>
      </c>
      <c r="F4" s="221" t="s">
        <v>50</v>
      </c>
      <c r="G4" s="221" t="s">
        <v>22</v>
      </c>
      <c r="H4" s="221" t="s">
        <v>46</v>
      </c>
      <c r="I4" s="221" t="s">
        <v>18</v>
      </c>
      <c r="J4" s="221" t="s">
        <v>4</v>
      </c>
      <c r="K4" s="221" t="s">
        <v>19</v>
      </c>
      <c r="L4" s="221" t="s">
        <v>47</v>
      </c>
      <c r="M4" s="221" t="s">
        <v>167</v>
      </c>
      <c r="N4" s="221" t="s">
        <v>3</v>
      </c>
      <c r="O4" s="221" t="s">
        <v>204</v>
      </c>
      <c r="P4" s="221" t="s">
        <v>201</v>
      </c>
      <c r="Q4" s="221" t="s">
        <v>31</v>
      </c>
      <c r="R4" s="221" t="s">
        <v>20</v>
      </c>
      <c r="S4" s="221" t="s">
        <v>26</v>
      </c>
      <c r="T4" s="221" t="s">
        <v>435</v>
      </c>
      <c r="U4" s="221" t="s">
        <v>27</v>
      </c>
      <c r="V4" s="221" t="s">
        <v>45</v>
      </c>
      <c r="W4" s="221" t="s">
        <v>36</v>
      </c>
      <c r="X4" s="221" t="s">
        <v>42</v>
      </c>
      <c r="Y4" s="221" t="s">
        <v>51</v>
      </c>
      <c r="Z4" s="221" t="s">
        <v>37</v>
      </c>
      <c r="AA4" s="221" t="s">
        <v>413</v>
      </c>
      <c r="AB4" s="221" t="s">
        <v>25</v>
      </c>
      <c r="AC4" s="221" t="s">
        <v>439</v>
      </c>
      <c r="AD4" s="221" t="s">
        <v>207</v>
      </c>
      <c r="AE4" s="221" t="s">
        <v>52</v>
      </c>
      <c r="AF4" s="221" t="s">
        <v>43</v>
      </c>
      <c r="AG4" s="221" t="s">
        <v>7</v>
      </c>
      <c r="AH4" s="221" t="s">
        <v>170</v>
      </c>
      <c r="AI4" s="221" t="s">
        <v>206</v>
      </c>
      <c r="AJ4" s="221" t="s">
        <v>428</v>
      </c>
      <c r="AK4" s="324" t="s">
        <v>44</v>
      </c>
      <c r="AL4" s="221" t="s">
        <v>32</v>
      </c>
      <c r="AM4" s="221" t="s">
        <v>33</v>
      </c>
      <c r="AN4" s="221" t="s">
        <v>34</v>
      </c>
      <c r="AO4" s="221" t="s">
        <v>35</v>
      </c>
      <c r="AP4" s="221" t="s">
        <v>205</v>
      </c>
      <c r="AQ4" s="221" t="s">
        <v>443</v>
      </c>
      <c r="AR4" s="221" t="s">
        <v>396</v>
      </c>
      <c r="AS4" s="221" t="s">
        <v>41</v>
      </c>
    </row>
    <row r="5" spans="1:45" ht="19.899999999999999" customHeight="1">
      <c r="A5" s="255" t="s">
        <v>54</v>
      </c>
      <c r="B5" s="256">
        <v>1690722</v>
      </c>
      <c r="C5" s="256">
        <v>495746</v>
      </c>
      <c r="D5" s="256">
        <v>488434.33333333331</v>
      </c>
      <c r="E5" s="256">
        <v>427543.75</v>
      </c>
      <c r="F5" s="256">
        <v>67010</v>
      </c>
      <c r="G5" s="256">
        <v>543234</v>
      </c>
      <c r="H5" s="256">
        <v>2668561.6666666665</v>
      </c>
      <c r="I5" s="256">
        <v>1984097</v>
      </c>
      <c r="J5" s="256">
        <v>2276392</v>
      </c>
      <c r="K5" s="256">
        <v>2159440</v>
      </c>
      <c r="L5" s="256">
        <v>1689448</v>
      </c>
      <c r="M5" s="256">
        <v>1134693</v>
      </c>
      <c r="N5" s="256">
        <v>498664.5</v>
      </c>
      <c r="O5" s="256">
        <v>103100</v>
      </c>
      <c r="P5" s="256">
        <v>266917</v>
      </c>
      <c r="Q5" s="256">
        <v>108988.77777777778</v>
      </c>
      <c r="R5" s="256">
        <v>224000</v>
      </c>
      <c r="S5" s="257">
        <v>175828.125</v>
      </c>
      <c r="T5" s="257">
        <v>150000</v>
      </c>
      <c r="U5" s="257">
        <v>159595.29999999999</v>
      </c>
      <c r="V5" s="257">
        <v>238284.5</v>
      </c>
      <c r="W5" s="257">
        <v>112503.66666666667</v>
      </c>
      <c r="X5" s="257">
        <v>272898</v>
      </c>
      <c r="Y5" s="257">
        <v>172462.6</v>
      </c>
      <c r="Z5" s="257">
        <v>278486</v>
      </c>
      <c r="AA5" s="257">
        <v>2932445</v>
      </c>
      <c r="AB5" s="257">
        <v>303971</v>
      </c>
      <c r="AC5" s="257">
        <v>593681</v>
      </c>
      <c r="AD5" s="257">
        <v>70795</v>
      </c>
      <c r="AE5" s="257">
        <v>1684113</v>
      </c>
      <c r="AF5" s="257">
        <v>343428.33333333331</v>
      </c>
      <c r="AG5" s="257">
        <v>2050517</v>
      </c>
      <c r="AH5" s="257">
        <v>4094964</v>
      </c>
      <c r="AI5" s="257">
        <v>1485011</v>
      </c>
      <c r="AJ5" s="257">
        <v>6002282</v>
      </c>
      <c r="AK5" s="325">
        <v>3274911.5</v>
      </c>
      <c r="AL5" s="257">
        <v>99996.4</v>
      </c>
      <c r="AM5" s="257">
        <v>240671.66666666666</v>
      </c>
      <c r="AN5" s="257">
        <v>95930.5</v>
      </c>
      <c r="AO5" s="257">
        <v>247529.13333333333</v>
      </c>
      <c r="AP5" s="257">
        <v>249000</v>
      </c>
      <c r="AQ5" s="257">
        <v>287588</v>
      </c>
      <c r="AR5" s="257">
        <v>335164.5</v>
      </c>
      <c r="AS5" s="258">
        <v>793622</v>
      </c>
    </row>
    <row r="6" spans="1:45" ht="19.899999999999999" customHeight="1">
      <c r="A6" s="50" t="s">
        <v>56</v>
      </c>
      <c r="B6" s="225">
        <v>547761</v>
      </c>
      <c r="C6" s="225">
        <v>266900</v>
      </c>
      <c r="D6" s="225">
        <v>105667</v>
      </c>
      <c r="E6" s="225">
        <v>196381.75</v>
      </c>
      <c r="F6" s="225">
        <v>20255</v>
      </c>
      <c r="G6" s="225">
        <v>16211</v>
      </c>
      <c r="H6" s="225">
        <v>322410.66666666669</v>
      </c>
      <c r="I6" s="225">
        <v>671816</v>
      </c>
      <c r="J6" s="225">
        <v>172661.5</v>
      </c>
      <c r="K6" s="225">
        <v>610496</v>
      </c>
      <c r="L6" s="225">
        <v>177609</v>
      </c>
      <c r="M6" s="225">
        <v>69511</v>
      </c>
      <c r="N6" s="225">
        <v>42006.5</v>
      </c>
      <c r="O6" s="225">
        <v>216000</v>
      </c>
      <c r="P6" s="225">
        <v>45810</v>
      </c>
      <c r="Q6" s="225">
        <v>27461.111111111109</v>
      </c>
      <c r="R6" s="225">
        <v>1000</v>
      </c>
      <c r="S6" s="226">
        <v>24876.25</v>
      </c>
      <c r="T6" s="226">
        <v>0</v>
      </c>
      <c r="U6" s="226">
        <v>49777.1</v>
      </c>
      <c r="V6" s="226">
        <v>42401</v>
      </c>
      <c r="W6" s="226">
        <v>48639</v>
      </c>
      <c r="X6" s="226">
        <v>84199.75</v>
      </c>
      <c r="Y6" s="226">
        <v>92507.199999999997</v>
      </c>
      <c r="Z6" s="226">
        <v>86000</v>
      </c>
      <c r="AA6" s="226">
        <v>140027</v>
      </c>
      <c r="AB6" s="226">
        <v>68607</v>
      </c>
      <c r="AC6" s="226">
        <v>24318</v>
      </c>
      <c r="AD6" s="226">
        <v>5183</v>
      </c>
      <c r="AE6" s="226">
        <v>671816</v>
      </c>
      <c r="AF6" s="226">
        <v>193998.33333333334</v>
      </c>
      <c r="AG6" s="226">
        <v>526540</v>
      </c>
      <c r="AH6" s="226">
        <v>48558</v>
      </c>
      <c r="AI6" s="226">
        <v>13388</v>
      </c>
      <c r="AJ6" s="226">
        <v>629331</v>
      </c>
      <c r="AK6" s="326">
        <v>1015910</v>
      </c>
      <c r="AL6" s="226">
        <v>56922</v>
      </c>
      <c r="AM6" s="226">
        <v>108634.44444444444</v>
      </c>
      <c r="AN6" s="226">
        <v>81854</v>
      </c>
      <c r="AO6" s="226">
        <v>47892.533333333333</v>
      </c>
      <c r="AP6" s="226">
        <v>3420</v>
      </c>
      <c r="AQ6" s="226">
        <v>478805</v>
      </c>
      <c r="AR6" s="226">
        <v>277231.5</v>
      </c>
      <c r="AS6" s="259">
        <v>617505</v>
      </c>
    </row>
    <row r="7" spans="1:45" ht="19.899999999999999" customHeight="1">
      <c r="A7" s="50" t="s">
        <v>57</v>
      </c>
      <c r="B7" s="225">
        <v>175411</v>
      </c>
      <c r="C7" s="225">
        <v>16400</v>
      </c>
      <c r="D7" s="225">
        <v>67776.333333333328</v>
      </c>
      <c r="E7" s="225">
        <v>58244.75</v>
      </c>
      <c r="F7" s="225">
        <v>3677</v>
      </c>
      <c r="G7" s="225">
        <v>340258</v>
      </c>
      <c r="H7" s="225">
        <v>273525.33333333331</v>
      </c>
      <c r="I7" s="225">
        <v>81767</v>
      </c>
      <c r="J7" s="225">
        <v>192262</v>
      </c>
      <c r="K7" s="225">
        <v>189319</v>
      </c>
      <c r="L7" s="225">
        <v>89312</v>
      </c>
      <c r="M7" s="225">
        <v>7421</v>
      </c>
      <c r="N7" s="225">
        <v>65805.5</v>
      </c>
      <c r="O7" s="225">
        <v>208000</v>
      </c>
      <c r="P7" s="225">
        <v>24818</v>
      </c>
      <c r="Q7" s="225">
        <v>30609</v>
      </c>
      <c r="R7" s="225">
        <v>25000</v>
      </c>
      <c r="S7" s="226">
        <v>36017.125</v>
      </c>
      <c r="T7" s="226">
        <v>21000</v>
      </c>
      <c r="U7" s="226">
        <v>36185.9</v>
      </c>
      <c r="V7" s="226">
        <v>25814</v>
      </c>
      <c r="W7" s="226">
        <v>30871.666666666668</v>
      </c>
      <c r="X7" s="226">
        <v>40195.75</v>
      </c>
      <c r="Y7" s="226">
        <v>52678</v>
      </c>
      <c r="Z7" s="226">
        <v>10891</v>
      </c>
      <c r="AA7" s="226">
        <v>207067</v>
      </c>
      <c r="AB7" s="226">
        <v>62487</v>
      </c>
      <c r="AC7" s="226">
        <v>86916</v>
      </c>
      <c r="AD7" s="226">
        <v>941</v>
      </c>
      <c r="AE7" s="226">
        <v>81767</v>
      </c>
      <c r="AF7" s="226">
        <v>62670.666666666664</v>
      </c>
      <c r="AG7" s="226">
        <v>52137.5</v>
      </c>
      <c r="AH7" s="226">
        <v>442027</v>
      </c>
      <c r="AI7" s="226">
        <v>466674</v>
      </c>
      <c r="AJ7" s="226">
        <v>633658</v>
      </c>
      <c r="AK7" s="326">
        <v>68697.5</v>
      </c>
      <c r="AL7" s="226">
        <v>52931.8</v>
      </c>
      <c r="AM7" s="226">
        <v>45583.444444444445</v>
      </c>
      <c r="AN7" s="226">
        <v>58311</v>
      </c>
      <c r="AO7" s="226">
        <v>41606.400000000001</v>
      </c>
      <c r="AP7" s="226">
        <v>37590</v>
      </c>
      <c r="AQ7" s="226">
        <v>65844</v>
      </c>
      <c r="AR7" s="226">
        <v>3572.5</v>
      </c>
      <c r="AS7" s="259">
        <v>28871</v>
      </c>
    </row>
    <row r="8" spans="1:45" ht="19.899999999999999" customHeight="1">
      <c r="A8" s="50" t="s">
        <v>58</v>
      </c>
      <c r="B8" s="225">
        <v>1074532</v>
      </c>
      <c r="C8" s="225">
        <v>287900</v>
      </c>
      <c r="D8" s="225">
        <v>732185.33333333337</v>
      </c>
      <c r="E8" s="225">
        <v>435523.5</v>
      </c>
      <c r="F8" s="225">
        <v>9256</v>
      </c>
      <c r="G8" s="225">
        <v>937718</v>
      </c>
      <c r="H8" s="225">
        <v>1755791.3333333333</v>
      </c>
      <c r="I8" s="225">
        <v>2185128</v>
      </c>
      <c r="J8" s="225">
        <v>2971502.5</v>
      </c>
      <c r="K8" s="225">
        <v>2992845.5</v>
      </c>
      <c r="L8" s="225">
        <v>564211</v>
      </c>
      <c r="M8" s="225">
        <v>116122</v>
      </c>
      <c r="N8" s="225">
        <v>191009</v>
      </c>
      <c r="O8" s="225">
        <v>1791000</v>
      </c>
      <c r="P8" s="225">
        <v>277110</v>
      </c>
      <c r="Q8" s="225">
        <v>111009.11111111111</v>
      </c>
      <c r="R8" s="225">
        <v>183000</v>
      </c>
      <c r="S8" s="226">
        <v>105655.75</v>
      </c>
      <c r="T8" s="226">
        <v>80000</v>
      </c>
      <c r="U8" s="226">
        <v>147255.9</v>
      </c>
      <c r="V8" s="226">
        <v>197108.5</v>
      </c>
      <c r="W8" s="226">
        <v>123216</v>
      </c>
      <c r="X8" s="226">
        <v>365658.25</v>
      </c>
      <c r="Y8" s="226">
        <v>291448.59999999998</v>
      </c>
      <c r="Z8" s="226">
        <v>156000</v>
      </c>
      <c r="AA8" s="226">
        <v>4881429</v>
      </c>
      <c r="AB8" s="226">
        <v>153000</v>
      </c>
      <c r="AC8" s="226">
        <v>1005167</v>
      </c>
      <c r="AD8" s="226">
        <v>2368</v>
      </c>
      <c r="AE8" s="226">
        <v>2929808</v>
      </c>
      <c r="AF8" s="226">
        <v>289131</v>
      </c>
      <c r="AG8" s="226">
        <v>583853.5</v>
      </c>
      <c r="AH8" s="226">
        <v>0</v>
      </c>
      <c r="AI8" s="226">
        <v>1536790</v>
      </c>
      <c r="AJ8" s="226">
        <v>3931287</v>
      </c>
      <c r="AK8" s="326">
        <v>4472131</v>
      </c>
      <c r="AL8" s="226">
        <v>84133.8</v>
      </c>
      <c r="AM8" s="226">
        <v>260765.44444444444</v>
      </c>
      <c r="AN8" s="226">
        <v>84569</v>
      </c>
      <c r="AO8" s="226">
        <v>139371.06666666668</v>
      </c>
      <c r="AP8" s="226">
        <v>98680</v>
      </c>
      <c r="AQ8" s="226">
        <v>1433132</v>
      </c>
      <c r="AR8" s="226">
        <v>142275</v>
      </c>
      <c r="AS8" s="259">
        <v>34489</v>
      </c>
    </row>
    <row r="9" spans="1:45" ht="19.899999999999999" customHeight="1">
      <c r="A9" s="50" t="s">
        <v>59</v>
      </c>
      <c r="B9" s="225">
        <v>2842</v>
      </c>
      <c r="C9" s="225">
        <v>0</v>
      </c>
      <c r="D9" s="225">
        <v>9133.3333333333339</v>
      </c>
      <c r="E9" s="225">
        <v>7993.125</v>
      </c>
      <c r="F9" s="225">
        <v>0</v>
      </c>
      <c r="G9" s="225">
        <v>77140</v>
      </c>
      <c r="H9" s="225">
        <v>58865.666666666664</v>
      </c>
      <c r="I9" s="225">
        <v>5744</v>
      </c>
      <c r="J9" s="225">
        <v>53487</v>
      </c>
      <c r="K9" s="225">
        <v>29262</v>
      </c>
      <c r="L9" s="225">
        <v>7474</v>
      </c>
      <c r="M9" s="225">
        <v>968</v>
      </c>
      <c r="N9" s="225">
        <v>203.5</v>
      </c>
      <c r="O9" s="225">
        <v>0</v>
      </c>
      <c r="P9" s="225">
        <v>5034</v>
      </c>
      <c r="Q9" s="225">
        <v>1662.6666666666667</v>
      </c>
      <c r="R9" s="225">
        <v>16000</v>
      </c>
      <c r="S9" s="226">
        <v>3975</v>
      </c>
      <c r="T9" s="226">
        <v>0</v>
      </c>
      <c r="U9" s="226">
        <v>2730.4</v>
      </c>
      <c r="V9" s="226">
        <v>0</v>
      </c>
      <c r="W9" s="226">
        <v>11096.333333333334</v>
      </c>
      <c r="X9" s="226">
        <v>24100</v>
      </c>
      <c r="Y9" s="226">
        <v>17080</v>
      </c>
      <c r="Z9" s="226">
        <v>0</v>
      </c>
      <c r="AA9" s="226">
        <v>86736</v>
      </c>
      <c r="AB9" s="226">
        <v>0</v>
      </c>
      <c r="AC9" s="226">
        <v>0</v>
      </c>
      <c r="AD9" s="226">
        <v>0</v>
      </c>
      <c r="AE9" s="226">
        <v>5744</v>
      </c>
      <c r="AF9" s="226">
        <v>0</v>
      </c>
      <c r="AG9" s="226">
        <v>1004</v>
      </c>
      <c r="AH9" s="226">
        <v>0</v>
      </c>
      <c r="AI9" s="226">
        <v>0</v>
      </c>
      <c r="AJ9" s="226">
        <v>181139</v>
      </c>
      <c r="AK9" s="326">
        <v>2872</v>
      </c>
      <c r="AL9" s="226">
        <v>18632.8</v>
      </c>
      <c r="AM9" s="226">
        <v>13715.777777777777</v>
      </c>
      <c r="AN9" s="226">
        <v>15791</v>
      </c>
      <c r="AO9" s="226">
        <v>11333.6</v>
      </c>
      <c r="AP9" s="226">
        <v>30000</v>
      </c>
      <c r="AQ9" s="226">
        <v>0</v>
      </c>
      <c r="AR9" s="226">
        <v>0</v>
      </c>
      <c r="AS9" s="259">
        <v>0</v>
      </c>
    </row>
    <row r="10" spans="1:45" ht="19.899999999999999" customHeight="1">
      <c r="A10" s="50" t="s">
        <v>60</v>
      </c>
      <c r="B10" s="225">
        <v>622050</v>
      </c>
      <c r="C10" s="225">
        <v>769700</v>
      </c>
      <c r="D10" s="225">
        <v>326874.66666666669</v>
      </c>
      <c r="E10" s="225">
        <v>278709.25</v>
      </c>
      <c r="F10" s="225">
        <v>21809</v>
      </c>
      <c r="G10" s="225">
        <v>965250</v>
      </c>
      <c r="H10" s="225">
        <v>1616795.3333333333</v>
      </c>
      <c r="I10" s="225">
        <v>1050000</v>
      </c>
      <c r="J10" s="225">
        <v>796995.5</v>
      </c>
      <c r="K10" s="225">
        <v>1192802.5</v>
      </c>
      <c r="L10" s="225">
        <v>821750</v>
      </c>
      <c r="M10" s="225">
        <v>591040</v>
      </c>
      <c r="N10" s="225">
        <v>538838</v>
      </c>
      <c r="O10" s="225">
        <v>661000</v>
      </c>
      <c r="P10" s="225">
        <v>405240</v>
      </c>
      <c r="Q10" s="225">
        <v>228054.33333333334</v>
      </c>
      <c r="R10" s="225">
        <v>138000</v>
      </c>
      <c r="S10" s="226">
        <v>200333</v>
      </c>
      <c r="T10" s="226">
        <v>192000</v>
      </c>
      <c r="U10" s="226">
        <v>223245.7</v>
      </c>
      <c r="V10" s="226">
        <v>455193</v>
      </c>
      <c r="W10" s="226">
        <v>382824.33333333331</v>
      </c>
      <c r="X10" s="226">
        <v>2841112</v>
      </c>
      <c r="Y10" s="226">
        <v>314400</v>
      </c>
      <c r="Z10" s="226">
        <v>386785</v>
      </c>
      <c r="AA10" s="226">
        <v>1200042</v>
      </c>
      <c r="AB10" s="226">
        <v>1361273</v>
      </c>
      <c r="AC10" s="226">
        <v>834305</v>
      </c>
      <c r="AD10" s="226">
        <v>31512</v>
      </c>
      <c r="AE10" s="226">
        <v>840000</v>
      </c>
      <c r="AF10" s="226">
        <v>312599.33333333331</v>
      </c>
      <c r="AG10" s="226">
        <v>1067693</v>
      </c>
      <c r="AH10" s="226">
        <v>0</v>
      </c>
      <c r="AI10" s="226">
        <v>1197384</v>
      </c>
      <c r="AJ10" s="226">
        <v>988472</v>
      </c>
      <c r="AK10" s="326">
        <v>2373000</v>
      </c>
      <c r="AL10" s="226">
        <v>164577.79999999999</v>
      </c>
      <c r="AM10" s="226">
        <v>413201.33333333331</v>
      </c>
      <c r="AN10" s="226">
        <v>166201.5</v>
      </c>
      <c r="AO10" s="226">
        <v>257089.2</v>
      </c>
      <c r="AP10" s="226">
        <v>280000</v>
      </c>
      <c r="AQ10" s="226">
        <v>665000</v>
      </c>
      <c r="AR10" s="226">
        <v>123215.5</v>
      </c>
      <c r="AS10" s="259">
        <v>250877</v>
      </c>
    </row>
    <row r="11" spans="1:45" ht="19.899999999999999" customHeight="1">
      <c r="A11" s="50" t="s">
        <v>61</v>
      </c>
      <c r="B11" s="225">
        <v>0</v>
      </c>
      <c r="C11" s="225">
        <v>260000</v>
      </c>
      <c r="D11" s="225">
        <v>0</v>
      </c>
      <c r="E11" s="225">
        <v>127672.25</v>
      </c>
      <c r="F11" s="225">
        <v>0</v>
      </c>
      <c r="G11" s="225">
        <v>0</v>
      </c>
      <c r="H11" s="225">
        <v>0</v>
      </c>
      <c r="I11" s="225">
        <v>0</v>
      </c>
      <c r="J11" s="225">
        <v>1465742.5</v>
      </c>
      <c r="K11" s="225">
        <v>0</v>
      </c>
      <c r="L11" s="225">
        <v>878333</v>
      </c>
      <c r="M11" s="225">
        <v>0</v>
      </c>
      <c r="N11" s="225">
        <v>192305</v>
      </c>
      <c r="O11" s="225">
        <v>0</v>
      </c>
      <c r="P11" s="225">
        <v>54421</v>
      </c>
      <c r="Q11" s="225">
        <v>4063.4444444444443</v>
      </c>
      <c r="R11" s="225">
        <v>114000</v>
      </c>
      <c r="S11" s="226">
        <v>2136.125</v>
      </c>
      <c r="T11" s="226">
        <v>0</v>
      </c>
      <c r="U11" s="226">
        <v>3657.6</v>
      </c>
      <c r="V11" s="226">
        <v>124669</v>
      </c>
      <c r="W11" s="226">
        <v>0</v>
      </c>
      <c r="X11" s="226">
        <v>43423.5</v>
      </c>
      <c r="Y11" s="226">
        <v>79749.399999999994</v>
      </c>
      <c r="Z11" s="226">
        <v>220000</v>
      </c>
      <c r="AA11" s="226">
        <v>0</v>
      </c>
      <c r="AB11" s="226">
        <v>0</v>
      </c>
      <c r="AC11" s="226">
        <v>0</v>
      </c>
      <c r="AD11" s="226">
        <v>0</v>
      </c>
      <c r="AE11" s="226">
        <v>0</v>
      </c>
      <c r="AF11" s="226">
        <v>110901.66666666667</v>
      </c>
      <c r="AG11" s="226">
        <v>0</v>
      </c>
      <c r="AH11" s="226">
        <v>0</v>
      </c>
      <c r="AI11" s="226">
        <v>0</v>
      </c>
      <c r="AJ11" s="226">
        <v>1148641</v>
      </c>
      <c r="AK11" s="326">
        <v>0</v>
      </c>
      <c r="AL11" s="226">
        <v>12805.8</v>
      </c>
      <c r="AM11" s="226">
        <v>57699.333333333336</v>
      </c>
      <c r="AN11" s="226">
        <v>3560</v>
      </c>
      <c r="AO11" s="226">
        <v>49322.666666666664</v>
      </c>
      <c r="AP11" s="226">
        <v>32720</v>
      </c>
      <c r="AQ11" s="226">
        <v>389610</v>
      </c>
      <c r="AR11" s="226">
        <v>660628.5</v>
      </c>
      <c r="AS11" s="259">
        <v>0</v>
      </c>
    </row>
    <row r="12" spans="1:45" ht="19.899999999999999" customHeight="1" thickBot="1">
      <c r="A12" s="50" t="s">
        <v>62</v>
      </c>
      <c r="B12" s="225">
        <v>3313394</v>
      </c>
      <c r="C12" s="225">
        <v>0</v>
      </c>
      <c r="D12" s="225">
        <v>23345</v>
      </c>
      <c r="E12" s="225">
        <v>119836.375</v>
      </c>
      <c r="F12" s="225">
        <v>53328</v>
      </c>
      <c r="G12" s="225">
        <v>671063</v>
      </c>
      <c r="H12" s="225">
        <v>4367418</v>
      </c>
      <c r="I12" s="225">
        <v>2020735</v>
      </c>
      <c r="J12" s="225">
        <v>1684825</v>
      </c>
      <c r="K12" s="225">
        <v>3690123</v>
      </c>
      <c r="L12" s="225">
        <v>0</v>
      </c>
      <c r="M12" s="225">
        <v>0</v>
      </c>
      <c r="N12" s="225">
        <v>0</v>
      </c>
      <c r="O12" s="225">
        <v>0</v>
      </c>
      <c r="P12" s="225">
        <v>0</v>
      </c>
      <c r="Q12" s="225">
        <v>8330.3333333333339</v>
      </c>
      <c r="R12" s="225">
        <v>0</v>
      </c>
      <c r="S12" s="226">
        <v>16170.875</v>
      </c>
      <c r="T12" s="226">
        <v>0</v>
      </c>
      <c r="U12" s="226">
        <v>12985.1</v>
      </c>
      <c r="V12" s="226">
        <v>0</v>
      </c>
      <c r="W12" s="226">
        <v>43512.333333333336</v>
      </c>
      <c r="X12" s="226">
        <v>350000</v>
      </c>
      <c r="Y12" s="226">
        <v>87300</v>
      </c>
      <c r="Z12" s="226">
        <v>0</v>
      </c>
      <c r="AA12" s="226">
        <v>42384</v>
      </c>
      <c r="AB12" s="226">
        <v>0</v>
      </c>
      <c r="AC12" s="226">
        <v>0</v>
      </c>
      <c r="AD12" s="226">
        <v>31645</v>
      </c>
      <c r="AE12" s="226">
        <v>4604448</v>
      </c>
      <c r="AF12" s="226">
        <v>0</v>
      </c>
      <c r="AG12" s="226">
        <v>715869.5</v>
      </c>
      <c r="AH12" s="226">
        <v>0</v>
      </c>
      <c r="AI12" s="226">
        <v>926226</v>
      </c>
      <c r="AJ12" s="226">
        <v>1012548</v>
      </c>
      <c r="AK12" s="326">
        <v>7498434.5</v>
      </c>
      <c r="AL12" s="226">
        <v>17671.599999999999</v>
      </c>
      <c r="AM12" s="226">
        <v>170777.77777777778</v>
      </c>
      <c r="AN12" s="226">
        <v>38238.25</v>
      </c>
      <c r="AO12" s="226">
        <v>4266.666666666667</v>
      </c>
      <c r="AP12" s="226">
        <v>0</v>
      </c>
      <c r="AQ12" s="226">
        <v>0</v>
      </c>
      <c r="AR12" s="226">
        <v>0</v>
      </c>
      <c r="AS12" s="259">
        <v>824463</v>
      </c>
    </row>
    <row r="13" spans="1:45" ht="15.75" thickBot="1">
      <c r="A13" s="61" t="s">
        <v>66</v>
      </c>
      <c r="B13" s="227">
        <f>SUM(B5:B12)</f>
        <v>7426712</v>
      </c>
      <c r="C13" s="227">
        <f t="shared" ref="C13:AS13" si="0">SUM(C5:C12)</f>
        <v>2096646</v>
      </c>
      <c r="D13" s="227">
        <f t="shared" si="0"/>
        <v>1753416</v>
      </c>
      <c r="E13" s="227">
        <f t="shared" si="0"/>
        <v>1651904.75</v>
      </c>
      <c r="F13" s="227">
        <f t="shared" si="0"/>
        <v>175335</v>
      </c>
      <c r="G13" s="227">
        <f t="shared" si="0"/>
        <v>3550874</v>
      </c>
      <c r="H13" s="227">
        <f t="shared" si="0"/>
        <v>11063368</v>
      </c>
      <c r="I13" s="227">
        <f t="shared" si="0"/>
        <v>7999287</v>
      </c>
      <c r="J13" s="227">
        <f t="shared" si="0"/>
        <v>9613868</v>
      </c>
      <c r="K13" s="227">
        <f t="shared" si="0"/>
        <v>10864288</v>
      </c>
      <c r="L13" s="227">
        <f t="shared" si="0"/>
        <v>4228137</v>
      </c>
      <c r="M13" s="227">
        <f t="shared" si="0"/>
        <v>1919755</v>
      </c>
      <c r="N13" s="227">
        <f t="shared" si="0"/>
        <v>1528832</v>
      </c>
      <c r="O13" s="227">
        <f t="shared" si="0"/>
        <v>2979100</v>
      </c>
      <c r="P13" s="227">
        <f t="shared" si="0"/>
        <v>1079350</v>
      </c>
      <c r="Q13" s="227">
        <f t="shared" si="0"/>
        <v>520178.77777777775</v>
      </c>
      <c r="R13" s="227">
        <f t="shared" si="0"/>
        <v>701000</v>
      </c>
      <c r="S13" s="227">
        <f t="shared" si="0"/>
        <v>564992.25</v>
      </c>
      <c r="T13" s="227">
        <f t="shared" si="0"/>
        <v>443000</v>
      </c>
      <c r="U13" s="227">
        <f t="shared" si="0"/>
        <v>635433</v>
      </c>
      <c r="V13" s="227">
        <f t="shared" si="0"/>
        <v>1083470</v>
      </c>
      <c r="W13" s="227">
        <f t="shared" si="0"/>
        <v>752663.33333333337</v>
      </c>
      <c r="X13" s="227">
        <f t="shared" si="0"/>
        <v>4021587.25</v>
      </c>
      <c r="Y13" s="227">
        <f t="shared" si="0"/>
        <v>1107625.7999999998</v>
      </c>
      <c r="Z13" s="227">
        <f t="shared" si="0"/>
        <v>1138162</v>
      </c>
      <c r="AA13" s="227">
        <f t="shared" si="0"/>
        <v>9490130</v>
      </c>
      <c r="AB13" s="227">
        <f t="shared" si="0"/>
        <v>1949338</v>
      </c>
      <c r="AC13" s="227">
        <f t="shared" si="0"/>
        <v>2544387</v>
      </c>
      <c r="AD13" s="227">
        <f t="shared" si="0"/>
        <v>142444</v>
      </c>
      <c r="AE13" s="227">
        <f t="shared" si="0"/>
        <v>10817696</v>
      </c>
      <c r="AF13" s="227">
        <f t="shared" si="0"/>
        <v>1312729.3333333333</v>
      </c>
      <c r="AG13" s="227">
        <f t="shared" si="0"/>
        <v>4997614.5</v>
      </c>
      <c r="AH13" s="227">
        <f t="shared" si="0"/>
        <v>4585549</v>
      </c>
      <c r="AI13" s="227">
        <f t="shared" si="0"/>
        <v>5625473</v>
      </c>
      <c r="AJ13" s="227">
        <f t="shared" si="0"/>
        <v>14527358</v>
      </c>
      <c r="AK13" s="327">
        <f t="shared" si="0"/>
        <v>18705956.5</v>
      </c>
      <c r="AL13" s="227">
        <f t="shared" si="0"/>
        <v>507671.99999999994</v>
      </c>
      <c r="AM13" s="227">
        <f t="shared" si="0"/>
        <v>1311049.222222222</v>
      </c>
      <c r="AN13" s="227">
        <f t="shared" si="0"/>
        <v>544455.25</v>
      </c>
      <c r="AO13" s="227">
        <f t="shared" si="0"/>
        <v>798411.2666666666</v>
      </c>
      <c r="AP13" s="227">
        <f t="shared" si="0"/>
        <v>731410</v>
      </c>
      <c r="AQ13" s="227">
        <f t="shared" si="0"/>
        <v>3319979</v>
      </c>
      <c r="AR13" s="227">
        <f t="shared" si="0"/>
        <v>1542087.5</v>
      </c>
      <c r="AS13" s="260">
        <f t="shared" si="0"/>
        <v>2549827</v>
      </c>
    </row>
    <row r="14" spans="1:45" ht="19.899999999999999" customHeight="1">
      <c r="A14" s="50" t="s">
        <v>63</v>
      </c>
      <c r="B14" s="225">
        <v>455850</v>
      </c>
      <c r="C14" s="225">
        <v>500966</v>
      </c>
      <c r="D14" s="225">
        <v>267472.33333333331</v>
      </c>
      <c r="E14" s="225">
        <v>407132.125</v>
      </c>
      <c r="F14" s="225">
        <v>141871</v>
      </c>
      <c r="G14" s="225">
        <v>587492</v>
      </c>
      <c r="H14" s="225">
        <v>2336077</v>
      </c>
      <c r="I14" s="225">
        <v>1742417</v>
      </c>
      <c r="J14" s="225">
        <v>1543307</v>
      </c>
      <c r="K14" s="225">
        <v>1201939.5</v>
      </c>
      <c r="L14" s="225">
        <v>184625</v>
      </c>
      <c r="M14" s="225">
        <v>110399</v>
      </c>
      <c r="N14" s="225">
        <v>316125</v>
      </c>
      <c r="O14" s="225">
        <v>307000</v>
      </c>
      <c r="P14" s="225">
        <v>240369</v>
      </c>
      <c r="Q14" s="225">
        <v>194484.33333333334</v>
      </c>
      <c r="R14" s="225">
        <v>14000</v>
      </c>
      <c r="S14" s="226">
        <v>81852.25</v>
      </c>
      <c r="T14" s="226">
        <v>277000</v>
      </c>
      <c r="U14" s="226">
        <v>204903.2</v>
      </c>
      <c r="V14" s="226">
        <v>284600.5</v>
      </c>
      <c r="W14" s="226">
        <v>192620.66666666666</v>
      </c>
      <c r="X14" s="226">
        <v>1798775</v>
      </c>
      <c r="Y14" s="226">
        <v>233272.2</v>
      </c>
      <c r="Z14" s="226">
        <v>500966</v>
      </c>
      <c r="AA14" s="226">
        <v>2263625</v>
      </c>
      <c r="AB14" s="226">
        <v>118526</v>
      </c>
      <c r="AC14" s="226">
        <v>9098</v>
      </c>
      <c r="AD14" s="226">
        <v>36302</v>
      </c>
      <c r="AE14" s="226">
        <v>1742417</v>
      </c>
      <c r="AF14" s="226">
        <v>204711.66666666666</v>
      </c>
      <c r="AG14" s="226">
        <v>602718</v>
      </c>
      <c r="AH14" s="226">
        <v>0</v>
      </c>
      <c r="AI14" s="226">
        <v>464238</v>
      </c>
      <c r="AJ14" s="226">
        <v>373692</v>
      </c>
      <c r="AK14" s="326">
        <v>1478918.5</v>
      </c>
      <c r="AL14" s="226">
        <v>66944.600000000006</v>
      </c>
      <c r="AM14" s="226">
        <v>139742.33333333334</v>
      </c>
      <c r="AN14" s="226">
        <v>85033.75</v>
      </c>
      <c r="AO14" s="226">
        <v>116555.4</v>
      </c>
      <c r="AP14" s="226">
        <v>55120</v>
      </c>
      <c r="AQ14" s="226">
        <v>637436</v>
      </c>
      <c r="AR14" s="226">
        <v>1237618.5</v>
      </c>
      <c r="AS14" s="259">
        <v>965079</v>
      </c>
    </row>
    <row r="15" spans="1:45" ht="19.899999999999999" customHeight="1">
      <c r="A15" s="50" t="s">
        <v>64</v>
      </c>
      <c r="B15" s="225">
        <v>171194</v>
      </c>
      <c r="C15" s="225">
        <v>0</v>
      </c>
      <c r="D15" s="225">
        <v>88333.333333333328</v>
      </c>
      <c r="E15" s="225">
        <v>246404.375</v>
      </c>
      <c r="F15" s="225">
        <v>0</v>
      </c>
      <c r="G15" s="225">
        <v>220632</v>
      </c>
      <c r="H15" s="225">
        <v>143666</v>
      </c>
      <c r="I15" s="225">
        <v>0</v>
      </c>
      <c r="J15" s="225">
        <v>0</v>
      </c>
      <c r="K15" s="225">
        <v>124205.5</v>
      </c>
      <c r="L15" s="225">
        <v>30916</v>
      </c>
      <c r="M15" s="225">
        <v>18487</v>
      </c>
      <c r="N15" s="225">
        <v>45393</v>
      </c>
      <c r="O15" s="225">
        <v>305000</v>
      </c>
      <c r="P15" s="225">
        <v>191520</v>
      </c>
      <c r="Q15" s="225">
        <v>11166.888888888889</v>
      </c>
      <c r="R15" s="225">
        <v>7000</v>
      </c>
      <c r="S15" s="226">
        <v>21711.125</v>
      </c>
      <c r="T15" s="226">
        <v>0</v>
      </c>
      <c r="U15" s="226">
        <v>22590.7</v>
      </c>
      <c r="V15" s="226">
        <v>0</v>
      </c>
      <c r="W15" s="226">
        <v>89700.333333333328</v>
      </c>
      <c r="X15" s="226">
        <v>13166.75</v>
      </c>
      <c r="Y15" s="226">
        <v>26438.400000000001</v>
      </c>
      <c r="Z15" s="226">
        <v>0</v>
      </c>
      <c r="AA15" s="226">
        <v>332768</v>
      </c>
      <c r="AB15" s="226">
        <v>144867</v>
      </c>
      <c r="AC15" s="226">
        <v>0</v>
      </c>
      <c r="AD15" s="226">
        <v>0</v>
      </c>
      <c r="AE15" s="226">
        <v>0</v>
      </c>
      <c r="AF15" s="226">
        <v>56333.333333333336</v>
      </c>
      <c r="AG15" s="226">
        <v>0</v>
      </c>
      <c r="AH15" s="226">
        <v>0</v>
      </c>
      <c r="AI15" s="226">
        <v>0</v>
      </c>
      <c r="AJ15" s="226">
        <v>0</v>
      </c>
      <c r="AK15" s="326">
        <v>0</v>
      </c>
      <c r="AL15" s="226">
        <v>31761.4</v>
      </c>
      <c r="AM15" s="226">
        <v>38152.666666666664</v>
      </c>
      <c r="AN15" s="226">
        <v>16188.25</v>
      </c>
      <c r="AO15" s="226">
        <v>24842.2</v>
      </c>
      <c r="AP15" s="226">
        <v>75180</v>
      </c>
      <c r="AQ15" s="226">
        <v>17270</v>
      </c>
      <c r="AR15" s="226">
        <v>146273.5</v>
      </c>
      <c r="AS15" s="259">
        <v>587020</v>
      </c>
    </row>
    <row r="16" spans="1:45" ht="19.899999999999999" customHeight="1" thickBot="1">
      <c r="A16" s="51" t="s">
        <v>65</v>
      </c>
      <c r="B16" s="247">
        <v>455607</v>
      </c>
      <c r="C16" s="247">
        <v>0</v>
      </c>
      <c r="D16" s="247">
        <v>127173</v>
      </c>
      <c r="E16" s="247">
        <v>83085.875</v>
      </c>
      <c r="F16" s="247">
        <v>26133</v>
      </c>
      <c r="G16" s="247">
        <v>0</v>
      </c>
      <c r="H16" s="247">
        <v>41937</v>
      </c>
      <c r="I16" s="247">
        <v>125811</v>
      </c>
      <c r="J16" s="247">
        <v>62905.5</v>
      </c>
      <c r="K16" s="247">
        <v>737273.5</v>
      </c>
      <c r="L16" s="247">
        <v>47120</v>
      </c>
      <c r="M16" s="247">
        <v>28176</v>
      </c>
      <c r="N16" s="247">
        <v>69183.5</v>
      </c>
      <c r="O16" s="247">
        <v>281000</v>
      </c>
      <c r="P16" s="247">
        <v>0</v>
      </c>
      <c r="Q16" s="247">
        <v>23592.666666666668</v>
      </c>
      <c r="R16" s="247">
        <v>13000</v>
      </c>
      <c r="S16" s="248">
        <v>6492.125</v>
      </c>
      <c r="T16" s="248">
        <v>0</v>
      </c>
      <c r="U16" s="248">
        <v>26681.200000000001</v>
      </c>
      <c r="V16" s="248">
        <v>464</v>
      </c>
      <c r="W16" s="248">
        <v>8713.3333333333339</v>
      </c>
      <c r="X16" s="248">
        <v>51425</v>
      </c>
      <c r="Y16" s="248">
        <v>70135</v>
      </c>
      <c r="Z16" s="248">
        <v>0</v>
      </c>
      <c r="AA16" s="248">
        <v>0</v>
      </c>
      <c r="AB16" s="248">
        <v>22308</v>
      </c>
      <c r="AC16" s="248">
        <v>0</v>
      </c>
      <c r="AD16" s="248">
        <v>6687</v>
      </c>
      <c r="AE16" s="248">
        <v>125811</v>
      </c>
      <c r="AF16" s="248">
        <v>63309.333333333336</v>
      </c>
      <c r="AG16" s="248">
        <v>221744.5</v>
      </c>
      <c r="AH16" s="248">
        <v>0</v>
      </c>
      <c r="AI16" s="248">
        <v>384</v>
      </c>
      <c r="AJ16" s="248">
        <v>0</v>
      </c>
      <c r="AK16" s="328">
        <v>62905.5</v>
      </c>
      <c r="AL16" s="248">
        <v>11965.4</v>
      </c>
      <c r="AM16" s="248">
        <v>17225.111111111109</v>
      </c>
      <c r="AN16" s="248">
        <v>13028.5</v>
      </c>
      <c r="AO16" s="248">
        <v>17094.733333333334</v>
      </c>
      <c r="AP16" s="248">
        <v>18000</v>
      </c>
      <c r="AQ16" s="248">
        <v>136715</v>
      </c>
      <c r="AR16" s="248">
        <v>18068.5</v>
      </c>
      <c r="AS16" s="261">
        <v>34676</v>
      </c>
    </row>
    <row r="17" spans="1:45" ht="15.75" thickBot="1">
      <c r="A17" s="61" t="s">
        <v>67</v>
      </c>
      <c r="B17" s="249">
        <f>SUM(B14:B16)</f>
        <v>1082651</v>
      </c>
      <c r="C17" s="249">
        <f t="shared" ref="C17:AS17" si="1">SUM(C14:C16)</f>
        <v>500966</v>
      </c>
      <c r="D17" s="249">
        <f t="shared" si="1"/>
        <v>482978.66666666663</v>
      </c>
      <c r="E17" s="249">
        <f t="shared" si="1"/>
        <v>736622.375</v>
      </c>
      <c r="F17" s="249">
        <f t="shared" si="1"/>
        <v>168004</v>
      </c>
      <c r="G17" s="249">
        <f t="shared" si="1"/>
        <v>808124</v>
      </c>
      <c r="H17" s="249">
        <f t="shared" si="1"/>
        <v>2521680</v>
      </c>
      <c r="I17" s="249">
        <f t="shared" si="1"/>
        <v>1868228</v>
      </c>
      <c r="J17" s="249">
        <f t="shared" si="1"/>
        <v>1606212.5</v>
      </c>
      <c r="K17" s="249">
        <f t="shared" si="1"/>
        <v>2063418.5</v>
      </c>
      <c r="L17" s="249">
        <f t="shared" si="1"/>
        <v>262661</v>
      </c>
      <c r="M17" s="249">
        <f t="shared" si="1"/>
        <v>157062</v>
      </c>
      <c r="N17" s="249">
        <f t="shared" si="1"/>
        <v>430701.5</v>
      </c>
      <c r="O17" s="249">
        <f t="shared" si="1"/>
        <v>893000</v>
      </c>
      <c r="P17" s="249">
        <f t="shared" si="1"/>
        <v>431889</v>
      </c>
      <c r="Q17" s="249">
        <f t="shared" si="1"/>
        <v>229243.88888888888</v>
      </c>
      <c r="R17" s="249">
        <f t="shared" si="1"/>
        <v>34000</v>
      </c>
      <c r="S17" s="249">
        <f t="shared" si="1"/>
        <v>110055.5</v>
      </c>
      <c r="T17" s="249">
        <f t="shared" si="1"/>
        <v>277000</v>
      </c>
      <c r="U17" s="249">
        <f t="shared" si="1"/>
        <v>254175.10000000003</v>
      </c>
      <c r="V17" s="249">
        <f t="shared" si="1"/>
        <v>285064.5</v>
      </c>
      <c r="W17" s="249">
        <f t="shared" si="1"/>
        <v>291034.33333333331</v>
      </c>
      <c r="X17" s="249">
        <f t="shared" si="1"/>
        <v>1863366.75</v>
      </c>
      <c r="Y17" s="249">
        <f t="shared" si="1"/>
        <v>329845.59999999998</v>
      </c>
      <c r="Z17" s="249">
        <f t="shared" si="1"/>
        <v>500966</v>
      </c>
      <c r="AA17" s="249">
        <f t="shared" si="1"/>
        <v>2596393</v>
      </c>
      <c r="AB17" s="249">
        <f t="shared" si="1"/>
        <v>285701</v>
      </c>
      <c r="AC17" s="249">
        <f t="shared" si="1"/>
        <v>9098</v>
      </c>
      <c r="AD17" s="249">
        <f t="shared" si="1"/>
        <v>42989</v>
      </c>
      <c r="AE17" s="249">
        <f t="shared" si="1"/>
        <v>1868228</v>
      </c>
      <c r="AF17" s="249">
        <f t="shared" si="1"/>
        <v>324354.33333333331</v>
      </c>
      <c r="AG17" s="249">
        <f t="shared" si="1"/>
        <v>824462.5</v>
      </c>
      <c r="AH17" s="249">
        <f t="shared" si="1"/>
        <v>0</v>
      </c>
      <c r="AI17" s="249">
        <f t="shared" si="1"/>
        <v>464622</v>
      </c>
      <c r="AJ17" s="249">
        <f t="shared" si="1"/>
        <v>373692</v>
      </c>
      <c r="AK17" s="329">
        <f t="shared" si="1"/>
        <v>1541824</v>
      </c>
      <c r="AL17" s="249">
        <f t="shared" si="1"/>
        <v>110671.4</v>
      </c>
      <c r="AM17" s="249">
        <f t="shared" si="1"/>
        <v>195120.11111111112</v>
      </c>
      <c r="AN17" s="249">
        <f t="shared" si="1"/>
        <v>114250.5</v>
      </c>
      <c r="AO17" s="249">
        <f t="shared" si="1"/>
        <v>158492.33333333334</v>
      </c>
      <c r="AP17" s="249">
        <f t="shared" si="1"/>
        <v>148300</v>
      </c>
      <c r="AQ17" s="249">
        <f t="shared" si="1"/>
        <v>791421</v>
      </c>
      <c r="AR17" s="249">
        <f t="shared" si="1"/>
        <v>1401960.5</v>
      </c>
      <c r="AS17" s="250">
        <f t="shared" si="1"/>
        <v>1586775</v>
      </c>
    </row>
    <row r="18" spans="1:45" ht="19.899999999999999" customHeight="1" thickBot="1">
      <c r="A18" s="112" t="s">
        <v>53</v>
      </c>
      <c r="B18" s="253">
        <f>+B13+B17</f>
        <v>8509363</v>
      </c>
      <c r="C18" s="253">
        <f t="shared" ref="C18:AS18" si="2">+C13+C17</f>
        <v>2597612</v>
      </c>
      <c r="D18" s="253">
        <f t="shared" si="2"/>
        <v>2236394.6666666665</v>
      </c>
      <c r="E18" s="253">
        <f t="shared" si="2"/>
        <v>2388527.125</v>
      </c>
      <c r="F18" s="253">
        <f t="shared" si="2"/>
        <v>343339</v>
      </c>
      <c r="G18" s="253">
        <f t="shared" si="2"/>
        <v>4358998</v>
      </c>
      <c r="H18" s="253">
        <f t="shared" si="2"/>
        <v>13585048</v>
      </c>
      <c r="I18" s="253">
        <f t="shared" si="2"/>
        <v>9867515</v>
      </c>
      <c r="J18" s="253">
        <f t="shared" si="2"/>
        <v>11220080.5</v>
      </c>
      <c r="K18" s="253">
        <f t="shared" si="2"/>
        <v>12927706.5</v>
      </c>
      <c r="L18" s="253">
        <f t="shared" si="2"/>
        <v>4490798</v>
      </c>
      <c r="M18" s="253">
        <f t="shared" si="2"/>
        <v>2076817</v>
      </c>
      <c r="N18" s="253">
        <f t="shared" si="2"/>
        <v>1959533.5</v>
      </c>
      <c r="O18" s="253">
        <f t="shared" si="2"/>
        <v>3872100</v>
      </c>
      <c r="P18" s="253">
        <f t="shared" si="2"/>
        <v>1511239</v>
      </c>
      <c r="Q18" s="253">
        <f t="shared" si="2"/>
        <v>749422.66666666663</v>
      </c>
      <c r="R18" s="253">
        <f t="shared" si="2"/>
        <v>735000</v>
      </c>
      <c r="S18" s="253">
        <f t="shared" si="2"/>
        <v>675047.75</v>
      </c>
      <c r="T18" s="253">
        <f t="shared" si="2"/>
        <v>720000</v>
      </c>
      <c r="U18" s="253">
        <f t="shared" si="2"/>
        <v>889608.10000000009</v>
      </c>
      <c r="V18" s="253">
        <f t="shared" si="2"/>
        <v>1368534.5</v>
      </c>
      <c r="W18" s="253">
        <f t="shared" si="2"/>
        <v>1043697.6666666667</v>
      </c>
      <c r="X18" s="253">
        <f t="shared" si="2"/>
        <v>5884954</v>
      </c>
      <c r="Y18" s="253">
        <f t="shared" si="2"/>
        <v>1437471.4</v>
      </c>
      <c r="Z18" s="253">
        <f t="shared" si="2"/>
        <v>1639128</v>
      </c>
      <c r="AA18" s="253">
        <f t="shared" si="2"/>
        <v>12086523</v>
      </c>
      <c r="AB18" s="253">
        <f t="shared" si="2"/>
        <v>2235039</v>
      </c>
      <c r="AC18" s="253">
        <f t="shared" si="2"/>
        <v>2553485</v>
      </c>
      <c r="AD18" s="253">
        <f t="shared" si="2"/>
        <v>185433</v>
      </c>
      <c r="AE18" s="253">
        <f t="shared" si="2"/>
        <v>12685924</v>
      </c>
      <c r="AF18" s="253">
        <f t="shared" si="2"/>
        <v>1637083.6666666665</v>
      </c>
      <c r="AG18" s="253">
        <f t="shared" si="2"/>
        <v>5822077</v>
      </c>
      <c r="AH18" s="253">
        <f t="shared" si="2"/>
        <v>4585549</v>
      </c>
      <c r="AI18" s="253">
        <f t="shared" si="2"/>
        <v>6090095</v>
      </c>
      <c r="AJ18" s="253">
        <f t="shared" si="2"/>
        <v>14901050</v>
      </c>
      <c r="AK18" s="330">
        <f t="shared" si="2"/>
        <v>20247780.5</v>
      </c>
      <c r="AL18" s="253">
        <f t="shared" si="2"/>
        <v>618343.39999999991</v>
      </c>
      <c r="AM18" s="253">
        <f t="shared" si="2"/>
        <v>1506169.333333333</v>
      </c>
      <c r="AN18" s="253">
        <f t="shared" si="2"/>
        <v>658705.75</v>
      </c>
      <c r="AO18" s="253">
        <f t="shared" si="2"/>
        <v>956903.6</v>
      </c>
      <c r="AP18" s="253">
        <f t="shared" si="2"/>
        <v>879710</v>
      </c>
      <c r="AQ18" s="253">
        <f t="shared" si="2"/>
        <v>4111400</v>
      </c>
      <c r="AR18" s="253">
        <f t="shared" si="2"/>
        <v>2944048</v>
      </c>
      <c r="AS18" s="254">
        <f t="shared" si="2"/>
        <v>4136602</v>
      </c>
    </row>
    <row r="19" spans="1:45" ht="19.899999999999999" customHeight="1">
      <c r="A19" s="23" t="s">
        <v>244</v>
      </c>
      <c r="B19" s="251">
        <v>113</v>
      </c>
      <c r="C19" s="251">
        <v>66</v>
      </c>
      <c r="D19" s="251">
        <v>497</v>
      </c>
      <c r="E19" s="251">
        <v>5702</v>
      </c>
      <c r="F19" s="251">
        <v>91</v>
      </c>
      <c r="G19" s="251">
        <v>4441</v>
      </c>
      <c r="H19" s="251">
        <v>390</v>
      </c>
      <c r="I19" s="251">
        <v>238</v>
      </c>
      <c r="J19" s="251">
        <v>601</v>
      </c>
      <c r="K19" s="251">
        <v>1957</v>
      </c>
      <c r="L19" s="251">
        <v>139</v>
      </c>
      <c r="M19" s="251">
        <v>83</v>
      </c>
      <c r="N19" s="251">
        <v>636</v>
      </c>
      <c r="O19" s="251">
        <v>35</v>
      </c>
      <c r="P19" s="251">
        <v>147</v>
      </c>
      <c r="Q19" s="251">
        <v>2253</v>
      </c>
      <c r="R19" s="251">
        <v>6</v>
      </c>
      <c r="S19" s="252">
        <v>5201</v>
      </c>
      <c r="T19" s="252">
        <v>217</v>
      </c>
      <c r="U19" s="252">
        <v>1925</v>
      </c>
      <c r="V19" s="252">
        <v>778</v>
      </c>
      <c r="W19" s="252">
        <v>476</v>
      </c>
      <c r="X19" s="252">
        <v>449</v>
      </c>
      <c r="Y19" s="252">
        <v>1172</v>
      </c>
      <c r="Z19" s="252">
        <v>97</v>
      </c>
      <c r="AA19" s="252">
        <v>91</v>
      </c>
      <c r="AB19" s="252">
        <v>246</v>
      </c>
      <c r="AC19" s="252">
        <v>261</v>
      </c>
      <c r="AD19" s="252">
        <v>2340</v>
      </c>
      <c r="AE19" s="252">
        <v>1730</v>
      </c>
      <c r="AF19" s="252">
        <v>974</v>
      </c>
      <c r="AG19" s="252">
        <v>1666</v>
      </c>
      <c r="AH19" s="252">
        <v>0</v>
      </c>
      <c r="AI19" s="252">
        <v>237</v>
      </c>
      <c r="AJ19" s="252">
        <v>65</v>
      </c>
      <c r="AK19" s="331">
        <v>1794</v>
      </c>
      <c r="AL19" s="252">
        <v>1176</v>
      </c>
      <c r="AM19" s="252">
        <v>1007</v>
      </c>
      <c r="AN19" s="252">
        <v>1120</v>
      </c>
      <c r="AO19" s="252">
        <v>4257</v>
      </c>
      <c r="AP19" s="252">
        <v>195</v>
      </c>
      <c r="AQ19" s="252">
        <v>38</v>
      </c>
      <c r="AR19" s="252">
        <v>14</v>
      </c>
      <c r="AS19" s="262">
        <v>59</v>
      </c>
    </row>
    <row r="20" spans="1:45" ht="19.899999999999999" customHeight="1">
      <c r="A20" s="32" t="s">
        <v>245</v>
      </c>
      <c r="B20" s="225">
        <v>0</v>
      </c>
      <c r="C20" s="225">
        <v>25</v>
      </c>
      <c r="D20" s="225">
        <v>543</v>
      </c>
      <c r="E20" s="225">
        <v>7269</v>
      </c>
      <c r="F20" s="225">
        <v>0</v>
      </c>
      <c r="G20" s="225">
        <v>0</v>
      </c>
      <c r="H20" s="225">
        <v>222</v>
      </c>
      <c r="I20" s="225">
        <v>644</v>
      </c>
      <c r="J20" s="225">
        <v>616</v>
      </c>
      <c r="K20" s="225">
        <v>3531</v>
      </c>
      <c r="L20" s="225">
        <v>65</v>
      </c>
      <c r="M20" s="225">
        <v>39</v>
      </c>
      <c r="N20" s="225">
        <v>216</v>
      </c>
      <c r="O20" s="225">
        <v>40</v>
      </c>
      <c r="P20" s="225">
        <v>157</v>
      </c>
      <c r="Q20" s="225">
        <v>2294</v>
      </c>
      <c r="R20" s="225">
        <v>6</v>
      </c>
      <c r="S20" s="226">
        <v>1664</v>
      </c>
      <c r="T20" s="226">
        <v>217</v>
      </c>
      <c r="U20" s="226">
        <v>3019</v>
      </c>
      <c r="V20" s="226">
        <v>447</v>
      </c>
      <c r="W20" s="226">
        <v>398</v>
      </c>
      <c r="X20" s="226">
        <v>650</v>
      </c>
      <c r="Y20" s="226">
        <v>1356</v>
      </c>
      <c r="Z20" s="226">
        <v>23</v>
      </c>
      <c r="AA20" s="226">
        <v>68</v>
      </c>
      <c r="AB20" s="226">
        <v>82</v>
      </c>
      <c r="AC20" s="226">
        <v>373</v>
      </c>
      <c r="AD20" s="226">
        <v>0</v>
      </c>
      <c r="AE20" s="226">
        <v>4056</v>
      </c>
      <c r="AF20" s="226">
        <v>1624</v>
      </c>
      <c r="AG20" s="226">
        <v>1989</v>
      </c>
      <c r="AH20" s="226">
        <v>0</v>
      </c>
      <c r="AI20" s="226">
        <v>158</v>
      </c>
      <c r="AJ20" s="226">
        <v>39</v>
      </c>
      <c r="AK20" s="326">
        <v>15084</v>
      </c>
      <c r="AL20" s="226">
        <v>715</v>
      </c>
      <c r="AM20" s="226">
        <v>977</v>
      </c>
      <c r="AN20" s="226">
        <v>714</v>
      </c>
      <c r="AO20" s="226">
        <v>3476</v>
      </c>
      <c r="AP20" s="226">
        <v>231</v>
      </c>
      <c r="AQ20" s="226">
        <v>25</v>
      </c>
      <c r="AR20" s="226">
        <v>18</v>
      </c>
      <c r="AS20" s="259">
        <v>65</v>
      </c>
    </row>
    <row r="21" spans="1:45" ht="19.899999999999999" customHeight="1" thickBot="1">
      <c r="A21" s="106" t="s">
        <v>246</v>
      </c>
      <c r="B21" s="263">
        <v>1</v>
      </c>
      <c r="C21" s="263">
        <v>1</v>
      </c>
      <c r="D21" s="263">
        <v>3</v>
      </c>
      <c r="E21" s="263">
        <v>35</v>
      </c>
      <c r="F21" s="263">
        <v>6</v>
      </c>
      <c r="G21" s="263">
        <v>6</v>
      </c>
      <c r="H21" s="263">
        <v>3</v>
      </c>
      <c r="I21" s="263">
        <v>2</v>
      </c>
      <c r="J21" s="263">
        <v>4</v>
      </c>
      <c r="K21" s="263">
        <v>10</v>
      </c>
      <c r="L21" s="263">
        <v>1</v>
      </c>
      <c r="M21" s="263">
        <v>1</v>
      </c>
      <c r="N21" s="263">
        <v>3</v>
      </c>
      <c r="O21" s="263">
        <v>1</v>
      </c>
      <c r="P21" s="263">
        <v>1</v>
      </c>
      <c r="Q21" s="263">
        <v>11</v>
      </c>
      <c r="R21" s="263">
        <v>1</v>
      </c>
      <c r="S21" s="264">
        <v>14</v>
      </c>
      <c r="T21" s="264">
        <v>1</v>
      </c>
      <c r="U21" s="264">
        <v>16</v>
      </c>
      <c r="V21" s="264">
        <v>3</v>
      </c>
      <c r="W21" s="264">
        <v>4</v>
      </c>
      <c r="X21" s="264">
        <v>8</v>
      </c>
      <c r="Y21" s="264">
        <v>7</v>
      </c>
      <c r="Z21" s="264">
        <v>1</v>
      </c>
      <c r="AA21" s="264">
        <v>1</v>
      </c>
      <c r="AB21" s="264">
        <v>1</v>
      </c>
      <c r="AC21" s="264">
        <v>2</v>
      </c>
      <c r="AD21" s="264">
        <v>1</v>
      </c>
      <c r="AE21" s="264">
        <v>8</v>
      </c>
      <c r="AF21" s="264">
        <v>7</v>
      </c>
      <c r="AG21" s="264">
        <v>13</v>
      </c>
      <c r="AH21" s="264">
        <v>0</v>
      </c>
      <c r="AI21" s="264">
        <v>2</v>
      </c>
      <c r="AJ21" s="264">
        <v>1</v>
      </c>
      <c r="AK21" s="332">
        <v>29</v>
      </c>
      <c r="AL21" s="264">
        <v>6</v>
      </c>
      <c r="AM21" s="264">
        <v>11</v>
      </c>
      <c r="AN21" s="264">
        <v>6</v>
      </c>
      <c r="AO21" s="264">
        <v>27</v>
      </c>
      <c r="AP21" s="264">
        <v>1</v>
      </c>
      <c r="AQ21" s="264">
        <v>1</v>
      </c>
      <c r="AR21" s="264">
        <v>2</v>
      </c>
      <c r="AS21" s="265">
        <v>2</v>
      </c>
    </row>
    <row r="22" spans="1:45" s="20" customFormat="1" ht="19.899999999999999" customHeight="1" thickBot="1">
      <c r="A22" s="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333"/>
      <c r="AL22" s="229"/>
      <c r="AM22" s="229"/>
      <c r="AN22" s="229"/>
      <c r="AO22" s="229"/>
      <c r="AP22" s="229"/>
      <c r="AQ22" s="229"/>
      <c r="AR22" s="229"/>
      <c r="AS22" s="229"/>
    </row>
    <row r="23" spans="1:45" ht="15.75" thickBot="1">
      <c r="A23" s="384" t="s">
        <v>69</v>
      </c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386"/>
    </row>
    <row r="24" spans="1:45" s="28" customFormat="1" ht="15.75" thickBot="1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334"/>
      <c r="AL24" s="231"/>
      <c r="AM24" s="231"/>
      <c r="AN24" s="231"/>
      <c r="AO24" s="231"/>
      <c r="AP24" s="231"/>
      <c r="AQ24" s="231"/>
      <c r="AR24" s="231"/>
      <c r="AS24" s="231"/>
    </row>
    <row r="25" spans="1:45">
      <c r="A25" s="54" t="s">
        <v>54</v>
      </c>
      <c r="B25" s="232">
        <f>+B5/B$18</f>
        <v>0.19868960814105591</v>
      </c>
      <c r="C25" s="232">
        <f t="shared" ref="C25:AK25" si="3">+C5/C$18</f>
        <v>0.19084682392905483</v>
      </c>
      <c r="D25" s="232">
        <f t="shared" ref="D25:D38" si="4">+D5/D$18</f>
        <v>0.21840256579637704</v>
      </c>
      <c r="E25" s="232">
        <f t="shared" si="3"/>
        <v>0.17899890921272246</v>
      </c>
      <c r="F25" s="232">
        <f t="shared" si="3"/>
        <v>0.19517153600377468</v>
      </c>
      <c r="G25" s="232">
        <f t="shared" si="3"/>
        <v>0.12462359468850411</v>
      </c>
      <c r="H25" s="232">
        <f t="shared" si="3"/>
        <v>0.19643373116286866</v>
      </c>
      <c r="I25" s="232">
        <f t="shared" si="3"/>
        <v>0.20107362390632291</v>
      </c>
      <c r="J25" s="232">
        <f t="shared" si="3"/>
        <v>0.20288553188187911</v>
      </c>
      <c r="K25" s="232">
        <f t="shared" si="3"/>
        <v>0.16703968333439501</v>
      </c>
      <c r="L25" s="232">
        <f t="shared" si="3"/>
        <v>0.37620218054786697</v>
      </c>
      <c r="M25" s="232">
        <f t="shared" si="3"/>
        <v>0.54636157157804466</v>
      </c>
      <c r="N25" s="232">
        <f t="shared" si="3"/>
        <v>0.25448123239536347</v>
      </c>
      <c r="O25" s="232">
        <f t="shared" si="3"/>
        <v>2.6626378450969757E-2</v>
      </c>
      <c r="P25" s="232">
        <f t="shared" si="3"/>
        <v>0.17662130212362173</v>
      </c>
      <c r="Q25" s="232">
        <f t="shared" si="3"/>
        <v>0.14543031939845844</v>
      </c>
      <c r="R25" s="232">
        <f t="shared" si="3"/>
        <v>0.30476190476190479</v>
      </c>
      <c r="S25" s="232">
        <f t="shared" si="3"/>
        <v>0.26046768543410448</v>
      </c>
      <c r="T25" s="232">
        <f t="shared" si="3"/>
        <v>0.20833333333333334</v>
      </c>
      <c r="U25" s="232">
        <f t="shared" si="3"/>
        <v>0.17939955807506697</v>
      </c>
      <c r="V25" s="232">
        <f t="shared" si="3"/>
        <v>0.17411654583790179</v>
      </c>
      <c r="W25" s="232">
        <f t="shared" si="3"/>
        <v>0.10779334884016539</v>
      </c>
      <c r="X25" s="232">
        <f t="shared" si="3"/>
        <v>4.637215516043116E-2</v>
      </c>
      <c r="Y25" s="232">
        <f t="shared" si="3"/>
        <v>0.11997636961681465</v>
      </c>
      <c r="Z25" s="232">
        <f t="shared" si="3"/>
        <v>0.16989887305933399</v>
      </c>
      <c r="AA25" s="232">
        <f t="shared" si="3"/>
        <v>0.24262105818191054</v>
      </c>
      <c r="AB25" s="232">
        <f t="shared" si="3"/>
        <v>0.13600254850139079</v>
      </c>
      <c r="AC25" s="232">
        <f t="shared" si="3"/>
        <v>0.23249833071273182</v>
      </c>
      <c r="AD25" s="232">
        <f t="shared" si="3"/>
        <v>0.38178209919485745</v>
      </c>
      <c r="AE25" s="232">
        <f t="shared" si="3"/>
        <v>0.13275446077085121</v>
      </c>
      <c r="AF25" s="232">
        <f t="shared" si="3"/>
        <v>0.20978056303780851</v>
      </c>
      <c r="AG25" s="232">
        <f t="shared" si="3"/>
        <v>0.35219681910768269</v>
      </c>
      <c r="AH25" s="232">
        <f t="shared" si="3"/>
        <v>0.89301499122569616</v>
      </c>
      <c r="AI25" s="232">
        <f t="shared" si="3"/>
        <v>0.24384036702218931</v>
      </c>
      <c r="AJ25" s="232">
        <f t="shared" si="3"/>
        <v>0.40280933222826582</v>
      </c>
      <c r="AK25" s="335">
        <f t="shared" si="3"/>
        <v>0.16174175238614424</v>
      </c>
      <c r="AL25" s="233">
        <f t="shared" ref="AL25:AO25" si="5">+AL5/AL$18</f>
        <v>0.16171661248426039</v>
      </c>
      <c r="AM25" s="233">
        <f t="shared" si="5"/>
        <v>0.15979057688953968</v>
      </c>
      <c r="AN25" s="233">
        <f t="shared" si="5"/>
        <v>0.14563483011951847</v>
      </c>
      <c r="AO25" s="233">
        <f t="shared" si="5"/>
        <v>0.25867718893871161</v>
      </c>
    </row>
    <row r="26" spans="1:45">
      <c r="A26" s="50" t="s">
        <v>56</v>
      </c>
      <c r="B26" s="234">
        <f t="shared" ref="B26:AK26" si="6">+B6/B$18</f>
        <v>6.4371563417849262E-2</v>
      </c>
      <c r="C26" s="234">
        <f t="shared" si="6"/>
        <v>0.1027482164387907</v>
      </c>
      <c r="D26" s="234">
        <f t="shared" si="4"/>
        <v>4.7248815951388426E-2</v>
      </c>
      <c r="E26" s="234">
        <f t="shared" si="6"/>
        <v>8.2218764838184535E-2</v>
      </c>
      <c r="F26" s="234">
        <f t="shared" si="6"/>
        <v>5.8994171940851464E-2</v>
      </c>
      <c r="G26" s="234">
        <f t="shared" si="6"/>
        <v>3.718973947682472E-3</v>
      </c>
      <c r="H26" s="234">
        <f t="shared" si="6"/>
        <v>2.3732758740835268E-2</v>
      </c>
      <c r="I26" s="234">
        <f t="shared" si="6"/>
        <v>6.8083605649446696E-2</v>
      </c>
      <c r="J26" s="234">
        <f t="shared" si="6"/>
        <v>1.5388615081683238E-2</v>
      </c>
      <c r="K26" s="234">
        <f t="shared" si="6"/>
        <v>4.7223844384152752E-2</v>
      </c>
      <c r="L26" s="234">
        <f t="shared" si="6"/>
        <v>3.9549541083789559E-2</v>
      </c>
      <c r="M26" s="234">
        <f t="shared" si="6"/>
        <v>3.3469968706920254E-2</v>
      </c>
      <c r="N26" s="234">
        <f t="shared" si="6"/>
        <v>2.1436989977461473E-2</v>
      </c>
      <c r="O26" s="234">
        <f t="shared" si="6"/>
        <v>5.5783683272642749E-2</v>
      </c>
      <c r="P26" s="234">
        <f t="shared" si="6"/>
        <v>3.0312875726473443E-2</v>
      </c>
      <c r="Q26" s="234">
        <f t="shared" si="6"/>
        <v>3.6643021798706085E-2</v>
      </c>
      <c r="R26" s="234">
        <f t="shared" si="6"/>
        <v>1.3605442176870747E-3</v>
      </c>
      <c r="S26" s="234">
        <f t="shared" si="6"/>
        <v>3.6851096829816854E-2</v>
      </c>
      <c r="T26" s="234">
        <f t="shared" si="6"/>
        <v>0</v>
      </c>
      <c r="U26" s="234">
        <f t="shared" si="6"/>
        <v>5.595396444794061E-2</v>
      </c>
      <c r="V26" s="234">
        <f t="shared" si="6"/>
        <v>3.0982777562421699E-2</v>
      </c>
      <c r="W26" s="234">
        <f t="shared" si="6"/>
        <v>4.6602576161104123E-2</v>
      </c>
      <c r="X26" s="234">
        <f t="shared" si="6"/>
        <v>1.4307630951745757E-2</v>
      </c>
      <c r="Y26" s="234">
        <f t="shared" si="6"/>
        <v>6.4354115149699673E-2</v>
      </c>
      <c r="Z26" s="234">
        <f t="shared" si="6"/>
        <v>5.2466921436275876E-2</v>
      </c>
      <c r="AA26" s="234">
        <f t="shared" si="6"/>
        <v>1.1585383157753475E-2</v>
      </c>
      <c r="AB26" s="234">
        <f t="shared" si="6"/>
        <v>3.0696108658506631E-2</v>
      </c>
      <c r="AC26" s="234">
        <f t="shared" si="6"/>
        <v>9.5234551994626947E-3</v>
      </c>
      <c r="AD26" s="234">
        <f t="shared" si="6"/>
        <v>2.7950796244465656E-2</v>
      </c>
      <c r="AE26" s="234">
        <f t="shared" si="6"/>
        <v>5.2957592998349984E-2</v>
      </c>
      <c r="AF26" s="234">
        <f t="shared" si="6"/>
        <v>0.118502393789281</v>
      </c>
      <c r="AG26" s="234">
        <f t="shared" si="6"/>
        <v>9.043851532709031E-2</v>
      </c>
      <c r="AH26" s="234">
        <f t="shared" si="6"/>
        <v>1.0589353641188874E-2</v>
      </c>
      <c r="AI26" s="234">
        <f t="shared" si="6"/>
        <v>2.198323671469821E-3</v>
      </c>
      <c r="AJ26" s="234">
        <f t="shared" si="6"/>
        <v>4.2234003644038509E-2</v>
      </c>
      <c r="AK26" s="336">
        <f t="shared" si="6"/>
        <v>5.0173894368323479E-2</v>
      </c>
      <c r="AL26" s="235">
        <f t="shared" ref="AL26:AO26" si="7">+AL6/AL$18</f>
        <v>9.2055644161480515E-2</v>
      </c>
      <c r="AM26" s="235">
        <f t="shared" si="7"/>
        <v>7.2126315441586777E-2</v>
      </c>
      <c r="AN26" s="235">
        <f t="shared" si="7"/>
        <v>0.12426489369494649</v>
      </c>
      <c r="AO26" s="235">
        <f t="shared" si="7"/>
        <v>5.0049486001864069E-2</v>
      </c>
    </row>
    <row r="27" spans="1:45">
      <c r="A27" s="50" t="s">
        <v>57</v>
      </c>
      <c r="B27" s="234">
        <f t="shared" ref="B27:AK27" si="8">+B7/B$18</f>
        <v>2.061388143859887E-2</v>
      </c>
      <c r="C27" s="234">
        <f t="shared" si="8"/>
        <v>6.3134910063550676E-3</v>
      </c>
      <c r="D27" s="234">
        <f t="shared" si="4"/>
        <v>3.0306070007917504E-2</v>
      </c>
      <c r="E27" s="234">
        <f t="shared" si="8"/>
        <v>2.4385216056526885E-2</v>
      </c>
      <c r="F27" s="234">
        <f t="shared" si="8"/>
        <v>1.0709531978598412E-2</v>
      </c>
      <c r="G27" s="234">
        <f t="shared" si="8"/>
        <v>7.8058764881286935E-2</v>
      </c>
      <c r="H27" s="234">
        <f t="shared" si="8"/>
        <v>2.013429274105865E-2</v>
      </c>
      <c r="I27" s="234">
        <f t="shared" si="8"/>
        <v>8.2864834763362403E-3</v>
      </c>
      <c r="J27" s="234">
        <f t="shared" si="8"/>
        <v>1.7135527681820108E-2</v>
      </c>
      <c r="K27" s="234">
        <f t="shared" si="8"/>
        <v>1.4644438284547997E-2</v>
      </c>
      <c r="L27" s="234">
        <f t="shared" si="8"/>
        <v>1.9887779410251809E-2</v>
      </c>
      <c r="M27" s="234">
        <f t="shared" si="8"/>
        <v>3.5732565748450634E-3</v>
      </c>
      <c r="N27" s="234">
        <f t="shared" si="8"/>
        <v>3.358222760672374E-2</v>
      </c>
      <c r="O27" s="234">
        <f t="shared" si="8"/>
        <v>5.3717620929211542E-2</v>
      </c>
      <c r="P27" s="234">
        <f t="shared" si="8"/>
        <v>1.6422286613831431E-2</v>
      </c>
      <c r="Q27" s="234">
        <f t="shared" si="8"/>
        <v>4.0843440372766951E-2</v>
      </c>
      <c r="R27" s="234">
        <f t="shared" si="8"/>
        <v>3.4013605442176874E-2</v>
      </c>
      <c r="S27" s="234">
        <f t="shared" si="8"/>
        <v>5.335492933648027E-2</v>
      </c>
      <c r="T27" s="234">
        <f t="shared" si="8"/>
        <v>2.9166666666666667E-2</v>
      </c>
      <c r="U27" s="234">
        <f t="shared" si="8"/>
        <v>4.0676225857206108E-2</v>
      </c>
      <c r="V27" s="234">
        <f t="shared" si="8"/>
        <v>1.8862513148188809E-2</v>
      </c>
      <c r="W27" s="234">
        <f t="shared" si="8"/>
        <v>2.9579127799781099E-2</v>
      </c>
      <c r="X27" s="234">
        <f t="shared" si="8"/>
        <v>6.8302572968284882E-3</v>
      </c>
      <c r="Y27" s="234">
        <f t="shared" si="8"/>
        <v>3.6646294319316548E-2</v>
      </c>
      <c r="Z27" s="234">
        <f t="shared" si="8"/>
        <v>6.6443865274707038E-3</v>
      </c>
      <c r="AA27" s="234">
        <f t="shared" si="8"/>
        <v>1.7132056919926433E-2</v>
      </c>
      <c r="AB27" s="234">
        <f t="shared" si="8"/>
        <v>2.7957901405747283E-2</v>
      </c>
      <c r="AC27" s="234">
        <f t="shared" si="8"/>
        <v>3.4038187026749718E-2</v>
      </c>
      <c r="AD27" s="234">
        <f t="shared" si="8"/>
        <v>5.0746091580247312E-3</v>
      </c>
      <c r="AE27" s="234">
        <f t="shared" si="8"/>
        <v>6.4454902930208315E-3</v>
      </c>
      <c r="AF27" s="234">
        <f t="shared" si="8"/>
        <v>3.8281895997577808E-2</v>
      </c>
      <c r="AG27" s="234">
        <f t="shared" si="8"/>
        <v>8.9551374878758909E-3</v>
      </c>
      <c r="AH27" s="234">
        <f t="shared" si="8"/>
        <v>9.6395655133114919E-2</v>
      </c>
      <c r="AI27" s="234">
        <f t="shared" si="8"/>
        <v>7.6628361298140671E-2</v>
      </c>
      <c r="AJ27" s="234">
        <f t="shared" si="8"/>
        <v>4.252438586542559E-2</v>
      </c>
      <c r="AK27" s="336">
        <f t="shared" si="8"/>
        <v>3.3928410079317088E-3</v>
      </c>
      <c r="AL27" s="235">
        <f t="shared" ref="AL27:AO27" si="9">+AL7/AL$18</f>
        <v>8.5602595580384633E-2</v>
      </c>
      <c r="AM27" s="235">
        <f t="shared" si="9"/>
        <v>3.0264488484546971E-2</v>
      </c>
      <c r="AN27" s="235">
        <f t="shared" si="9"/>
        <v>8.8523593425440722E-2</v>
      </c>
      <c r="AO27" s="235">
        <f t="shared" si="9"/>
        <v>4.3480241896884916E-2</v>
      </c>
    </row>
    <row r="28" spans="1:45">
      <c r="A28" s="50" t="s">
        <v>58</v>
      </c>
      <c r="B28" s="234">
        <f t="shared" ref="B28:AK28" si="10">+B8/B$18</f>
        <v>0.12627643220767523</v>
      </c>
      <c r="C28" s="234">
        <f t="shared" si="10"/>
        <v>0.11083256467863561</v>
      </c>
      <c r="D28" s="234">
        <f t="shared" si="4"/>
        <v>0.32739540307733406</v>
      </c>
      <c r="E28" s="234">
        <f t="shared" si="10"/>
        <v>0.18233977560543718</v>
      </c>
      <c r="F28" s="234">
        <f t="shared" si="10"/>
        <v>2.6958778350260237E-2</v>
      </c>
      <c r="G28" s="234">
        <f t="shared" si="10"/>
        <v>0.21512237445394561</v>
      </c>
      <c r="H28" s="234">
        <f t="shared" si="10"/>
        <v>0.12924439673185795</v>
      </c>
      <c r="I28" s="234">
        <f t="shared" si="10"/>
        <v>0.22144663575378401</v>
      </c>
      <c r="J28" s="234">
        <f t="shared" si="10"/>
        <v>0.26483789487963122</v>
      </c>
      <c r="K28" s="234">
        <f t="shared" si="10"/>
        <v>0.23150630005407377</v>
      </c>
      <c r="L28" s="234">
        <f t="shared" si="10"/>
        <v>0.12563713620608186</v>
      </c>
      <c r="M28" s="234">
        <f t="shared" si="10"/>
        <v>5.5913448320193834E-2</v>
      </c>
      <c r="N28" s="234">
        <f t="shared" si="10"/>
        <v>9.7476771894943359E-2</v>
      </c>
      <c r="O28" s="234">
        <f t="shared" si="10"/>
        <v>0.46253970713566284</v>
      </c>
      <c r="P28" s="234">
        <f t="shared" si="10"/>
        <v>0.18336609894265565</v>
      </c>
      <c r="Q28" s="234">
        <f t="shared" si="10"/>
        <v>0.14812617238395662</v>
      </c>
      <c r="R28" s="234">
        <f t="shared" si="10"/>
        <v>0.24897959183673468</v>
      </c>
      <c r="S28" s="234">
        <f t="shared" si="10"/>
        <v>0.15651596498173648</v>
      </c>
      <c r="T28" s="234">
        <f t="shared" si="10"/>
        <v>0.1111111111111111</v>
      </c>
      <c r="U28" s="234">
        <f t="shared" si="10"/>
        <v>0.16552895595262676</v>
      </c>
      <c r="V28" s="234">
        <f t="shared" si="10"/>
        <v>0.14402888637443922</v>
      </c>
      <c r="W28" s="234">
        <f t="shared" si="10"/>
        <v>0.1180571768388866</v>
      </c>
      <c r="X28" s="234">
        <f t="shared" si="10"/>
        <v>6.2134427898671768E-2</v>
      </c>
      <c r="Y28" s="234">
        <f t="shared" si="10"/>
        <v>0.20275088603501953</v>
      </c>
      <c r="Z28" s="234">
        <f t="shared" si="10"/>
        <v>9.5172555163477168E-2</v>
      </c>
      <c r="AA28" s="234">
        <f t="shared" si="10"/>
        <v>0.40387371951387507</v>
      </c>
      <c r="AB28" s="234">
        <f t="shared" si="10"/>
        <v>6.8455181318983691E-2</v>
      </c>
      <c r="AC28" s="234">
        <f t="shared" si="10"/>
        <v>0.39364515554232743</v>
      </c>
      <c r="AD28" s="234">
        <f t="shared" si="10"/>
        <v>1.2770111037409737E-2</v>
      </c>
      <c r="AE28" s="234">
        <f t="shared" si="10"/>
        <v>0.23094951538413758</v>
      </c>
      <c r="AF28" s="234">
        <f t="shared" si="10"/>
        <v>0.1766134534765175</v>
      </c>
      <c r="AG28" s="234">
        <f t="shared" si="10"/>
        <v>0.10028268262340055</v>
      </c>
      <c r="AH28" s="234">
        <f t="shared" si="10"/>
        <v>0</v>
      </c>
      <c r="AI28" s="234">
        <f t="shared" si="10"/>
        <v>0.2523425332445553</v>
      </c>
      <c r="AJ28" s="234">
        <f t="shared" si="10"/>
        <v>0.26382617332335639</v>
      </c>
      <c r="AK28" s="336">
        <f t="shared" si="10"/>
        <v>0.22087018377150028</v>
      </c>
      <c r="AL28" s="235">
        <f t="shared" ref="AL28:AO28" si="11">+AL8/AL$18</f>
        <v>0.13606322959054792</v>
      </c>
      <c r="AM28" s="235">
        <f t="shared" si="11"/>
        <v>0.17313155876526798</v>
      </c>
      <c r="AN28" s="235">
        <f t="shared" si="11"/>
        <v>0.12838661268707613</v>
      </c>
      <c r="AO28" s="235">
        <f t="shared" si="11"/>
        <v>0.14564796983381262</v>
      </c>
    </row>
    <row r="29" spans="1:45">
      <c r="A29" s="50" t="s">
        <v>59</v>
      </c>
      <c r="B29" s="234">
        <f t="shared" ref="B29:AK29" si="12">+B9/B$18</f>
        <v>3.33985046824304E-4</v>
      </c>
      <c r="C29" s="234">
        <f t="shared" si="12"/>
        <v>0</v>
      </c>
      <c r="D29" s="234">
        <f t="shared" si="4"/>
        <v>4.0839541738607859E-3</v>
      </c>
      <c r="E29" s="234">
        <f t="shared" si="12"/>
        <v>3.3464660779182068E-3</v>
      </c>
      <c r="F29" s="234">
        <f t="shared" si="12"/>
        <v>0</v>
      </c>
      <c r="G29" s="234">
        <f t="shared" si="12"/>
        <v>1.7696727550689403E-2</v>
      </c>
      <c r="H29" s="234">
        <f t="shared" si="12"/>
        <v>4.3331217281430776E-3</v>
      </c>
      <c r="I29" s="234">
        <f t="shared" si="12"/>
        <v>5.8211211232007249E-4</v>
      </c>
      <c r="J29" s="234">
        <f t="shared" si="12"/>
        <v>4.7670780971669499E-3</v>
      </c>
      <c r="K29" s="234">
        <f t="shared" si="12"/>
        <v>2.2635105461281937E-3</v>
      </c>
      <c r="L29" s="234">
        <f t="shared" si="12"/>
        <v>1.6642921814786593E-3</v>
      </c>
      <c r="M29" s="234">
        <f t="shared" si="12"/>
        <v>4.6609787959170211E-4</v>
      </c>
      <c r="N29" s="234">
        <f t="shared" si="12"/>
        <v>1.0385124826903954E-4</v>
      </c>
      <c r="O29" s="234">
        <f t="shared" si="12"/>
        <v>0</v>
      </c>
      <c r="P29" s="234">
        <f t="shared" si="12"/>
        <v>3.331041615522098E-3</v>
      </c>
      <c r="Q29" s="234">
        <f t="shared" si="12"/>
        <v>2.2185967153382073E-3</v>
      </c>
      <c r="R29" s="234">
        <f t="shared" si="12"/>
        <v>2.1768707482993196E-2</v>
      </c>
      <c r="S29" s="234">
        <f t="shared" si="12"/>
        <v>5.8884723339941505E-3</v>
      </c>
      <c r="T29" s="234">
        <f t="shared" si="12"/>
        <v>0</v>
      </c>
      <c r="U29" s="234">
        <f t="shared" si="12"/>
        <v>3.0692166584364508E-3</v>
      </c>
      <c r="V29" s="234">
        <f t="shared" si="12"/>
        <v>0</v>
      </c>
      <c r="W29" s="234">
        <f t="shared" si="12"/>
        <v>1.0631750637876294E-2</v>
      </c>
      <c r="X29" s="234">
        <f t="shared" si="12"/>
        <v>4.0951891892442999E-3</v>
      </c>
      <c r="Y29" s="234">
        <f t="shared" si="12"/>
        <v>1.1881975530087069E-2</v>
      </c>
      <c r="Z29" s="234">
        <f t="shared" si="12"/>
        <v>0</v>
      </c>
      <c r="AA29" s="234">
        <f t="shared" si="12"/>
        <v>7.1762573901526516E-3</v>
      </c>
      <c r="AB29" s="234">
        <f t="shared" si="12"/>
        <v>0</v>
      </c>
      <c r="AC29" s="234">
        <f t="shared" si="12"/>
        <v>0</v>
      </c>
      <c r="AD29" s="234">
        <f t="shared" si="12"/>
        <v>0</v>
      </c>
      <c r="AE29" s="234">
        <f t="shared" si="12"/>
        <v>4.5278530755820388E-4</v>
      </c>
      <c r="AF29" s="234">
        <f t="shared" si="12"/>
        <v>0</v>
      </c>
      <c r="AG29" s="234">
        <f t="shared" si="12"/>
        <v>1.7244704939491524E-4</v>
      </c>
      <c r="AH29" s="234">
        <f t="shared" si="12"/>
        <v>0</v>
      </c>
      <c r="AI29" s="234">
        <f t="shared" si="12"/>
        <v>0</v>
      </c>
      <c r="AJ29" s="234">
        <f t="shared" si="12"/>
        <v>1.2156123226215603E-2</v>
      </c>
      <c r="AK29" s="336">
        <f t="shared" si="12"/>
        <v>1.4184270715498915E-4</v>
      </c>
      <c r="AL29" s="235">
        <f t="shared" ref="AL29:AO29" si="13">+AL9/AL$18</f>
        <v>3.0133417774007132E-2</v>
      </c>
      <c r="AM29" s="235">
        <f t="shared" si="13"/>
        <v>9.1063982476811689E-3</v>
      </c>
      <c r="AN29" s="235">
        <f t="shared" si="13"/>
        <v>2.3972767810209641E-2</v>
      </c>
      <c r="AO29" s="235">
        <f t="shared" si="13"/>
        <v>1.1844035282132914E-2</v>
      </c>
    </row>
    <row r="30" spans="1:45">
      <c r="A30" s="50" t="s">
        <v>70</v>
      </c>
      <c r="B30" s="234">
        <f t="shared" ref="B30:AK30" si="14">+B10/B$18</f>
        <v>7.3101829126340015E-2</v>
      </c>
      <c r="C30" s="234">
        <f t="shared" si="14"/>
        <v>0.29631061143850584</v>
      </c>
      <c r="D30" s="234">
        <f t="shared" si="4"/>
        <v>0.14616144079518464</v>
      </c>
      <c r="E30" s="234">
        <f t="shared" si="14"/>
        <v>0.11668665893840331</v>
      </c>
      <c r="F30" s="234">
        <f t="shared" si="14"/>
        <v>6.352031082982125E-2</v>
      </c>
      <c r="G30" s="234">
        <f t="shared" si="14"/>
        <v>0.22143850490410869</v>
      </c>
      <c r="H30" s="234">
        <f t="shared" si="14"/>
        <v>0.11901285393568968</v>
      </c>
      <c r="I30" s="234">
        <f t="shared" si="14"/>
        <v>0.10640976983566784</v>
      </c>
      <c r="J30" s="234">
        <f t="shared" si="14"/>
        <v>7.1032957383861908E-2</v>
      </c>
      <c r="K30" s="234">
        <f t="shared" si="14"/>
        <v>9.2267139573442514E-2</v>
      </c>
      <c r="L30" s="234">
        <f t="shared" si="14"/>
        <v>0.18298529570913677</v>
      </c>
      <c r="M30" s="234">
        <f t="shared" si="14"/>
        <v>0.28458934995235496</v>
      </c>
      <c r="N30" s="234">
        <f t="shared" si="14"/>
        <v>0.27498279565008715</v>
      </c>
      <c r="O30" s="234">
        <f t="shared" si="14"/>
        <v>0.17070840112600397</v>
      </c>
      <c r="P30" s="234">
        <f t="shared" si="14"/>
        <v>0.26815083517564064</v>
      </c>
      <c r="Q30" s="234">
        <f t="shared" si="14"/>
        <v>0.30430669297432517</v>
      </c>
      <c r="R30" s="234">
        <f t="shared" si="14"/>
        <v>0.18775510204081633</v>
      </c>
      <c r="S30" s="234">
        <f t="shared" si="14"/>
        <v>0.29676863599649062</v>
      </c>
      <c r="T30" s="234">
        <f t="shared" si="14"/>
        <v>0.26666666666666666</v>
      </c>
      <c r="U30" s="234">
        <f t="shared" si="14"/>
        <v>0.25094836703937384</v>
      </c>
      <c r="V30" s="234">
        <f t="shared" si="14"/>
        <v>0.33261346352612958</v>
      </c>
      <c r="W30" s="234">
        <f t="shared" si="14"/>
        <v>0.36679619544995945</v>
      </c>
      <c r="X30" s="234">
        <f t="shared" si="14"/>
        <v>0.48277556630009344</v>
      </c>
      <c r="Y30" s="234">
        <f t="shared" si="14"/>
        <v>0.21871739500347626</v>
      </c>
      <c r="Z30" s="234">
        <f t="shared" si="14"/>
        <v>0.23596997915965073</v>
      </c>
      <c r="AA30" s="234">
        <f t="shared" si="14"/>
        <v>9.928761149918798E-2</v>
      </c>
      <c r="AB30" s="234">
        <f t="shared" si="14"/>
        <v>0.60906006561854176</v>
      </c>
      <c r="AC30" s="234">
        <f t="shared" si="14"/>
        <v>0.32673189777891781</v>
      </c>
      <c r="AD30" s="234">
        <f t="shared" si="14"/>
        <v>0.16993738978498973</v>
      </c>
      <c r="AE30" s="234">
        <f t="shared" si="14"/>
        <v>6.6215121578845973E-2</v>
      </c>
      <c r="AF30" s="234">
        <f t="shared" si="14"/>
        <v>0.19094890487169155</v>
      </c>
      <c r="AG30" s="234">
        <f t="shared" si="14"/>
        <v>0.18338695967092156</v>
      </c>
      <c r="AH30" s="234">
        <f t="shared" si="14"/>
        <v>0</v>
      </c>
      <c r="AI30" s="234">
        <f t="shared" si="14"/>
        <v>0.1966117113115641</v>
      </c>
      <c r="AJ30" s="234">
        <f t="shared" si="14"/>
        <v>6.6335728019166429E-2</v>
      </c>
      <c r="AK30" s="336">
        <f t="shared" si="14"/>
        <v>0.11719803066810211</v>
      </c>
      <c r="AL30" s="235">
        <f t="shared" ref="AL30:AO30" si="15">+AL10/AL$18</f>
        <v>0.26615922479321363</v>
      </c>
      <c r="AM30" s="235">
        <f t="shared" si="15"/>
        <v>0.2743392287896802</v>
      </c>
      <c r="AN30" s="235">
        <f t="shared" si="15"/>
        <v>0.25231524090992069</v>
      </c>
      <c r="AO30" s="235">
        <f t="shared" si="15"/>
        <v>0.26866781565039571</v>
      </c>
    </row>
    <row r="31" spans="1:45">
      <c r="A31" s="50" t="s">
        <v>61</v>
      </c>
      <c r="B31" s="234">
        <f t="shared" ref="B31:AK31" si="16">+B11/B$18</f>
        <v>0</v>
      </c>
      <c r="C31" s="234">
        <f t="shared" si="16"/>
        <v>0.10009193058855595</v>
      </c>
      <c r="D31" s="234">
        <f t="shared" si="4"/>
        <v>0</v>
      </c>
      <c r="E31" s="234">
        <f t="shared" si="16"/>
        <v>5.3452292278238202E-2</v>
      </c>
      <c r="F31" s="234">
        <f t="shared" si="16"/>
        <v>0</v>
      </c>
      <c r="G31" s="234">
        <f t="shared" si="16"/>
        <v>0</v>
      </c>
      <c r="H31" s="234">
        <f t="shared" si="16"/>
        <v>0</v>
      </c>
      <c r="I31" s="234">
        <f t="shared" si="16"/>
        <v>0</v>
      </c>
      <c r="J31" s="234">
        <f t="shared" si="16"/>
        <v>0.13063564918273091</v>
      </c>
      <c r="K31" s="234">
        <f t="shared" si="16"/>
        <v>0</v>
      </c>
      <c r="L31" s="234">
        <f t="shared" si="16"/>
        <v>0.19558506082883265</v>
      </c>
      <c r="M31" s="234">
        <f t="shared" si="16"/>
        <v>0</v>
      </c>
      <c r="N31" s="234">
        <f t="shared" si="16"/>
        <v>9.8138153800381572E-2</v>
      </c>
      <c r="O31" s="234">
        <f t="shared" si="16"/>
        <v>0</v>
      </c>
      <c r="P31" s="234">
        <f t="shared" si="16"/>
        <v>3.6010849375909433E-2</v>
      </c>
      <c r="Q31" s="234">
        <f t="shared" si="16"/>
        <v>5.4220997378129892E-3</v>
      </c>
      <c r="R31" s="234">
        <f t="shared" si="16"/>
        <v>0.15510204081632653</v>
      </c>
      <c r="S31" s="234">
        <f t="shared" si="16"/>
        <v>3.1644057772209446E-3</v>
      </c>
      <c r="T31" s="234">
        <f t="shared" si="16"/>
        <v>0</v>
      </c>
      <c r="U31" s="234">
        <f t="shared" si="16"/>
        <v>4.111473355514636E-3</v>
      </c>
      <c r="V31" s="234">
        <f t="shared" si="16"/>
        <v>9.1096716962561053E-2</v>
      </c>
      <c r="W31" s="234">
        <f t="shared" si="16"/>
        <v>0</v>
      </c>
      <c r="X31" s="234">
        <f t="shared" si="16"/>
        <v>7.3787322721638945E-3</v>
      </c>
      <c r="Y31" s="234">
        <f t="shared" si="16"/>
        <v>5.547894726809869E-2</v>
      </c>
      <c r="Z31" s="234">
        <f t="shared" si="16"/>
        <v>0.13421770599977548</v>
      </c>
      <c r="AA31" s="234">
        <f t="shared" si="16"/>
        <v>0</v>
      </c>
      <c r="AB31" s="234">
        <f t="shared" si="16"/>
        <v>0</v>
      </c>
      <c r="AC31" s="234">
        <f t="shared" si="16"/>
        <v>0</v>
      </c>
      <c r="AD31" s="234">
        <f t="shared" si="16"/>
        <v>0</v>
      </c>
      <c r="AE31" s="234">
        <f t="shared" si="16"/>
        <v>0</v>
      </c>
      <c r="AF31" s="234">
        <f t="shared" si="16"/>
        <v>6.7743432375987303E-2</v>
      </c>
      <c r="AG31" s="234">
        <f t="shared" si="16"/>
        <v>0</v>
      </c>
      <c r="AH31" s="234">
        <f t="shared" si="16"/>
        <v>0</v>
      </c>
      <c r="AI31" s="234">
        <f t="shared" si="16"/>
        <v>0</v>
      </c>
      <c r="AJ31" s="234">
        <f t="shared" si="16"/>
        <v>7.7084567866022857E-2</v>
      </c>
      <c r="AK31" s="336">
        <f t="shared" si="16"/>
        <v>0</v>
      </c>
      <c r="AL31" s="235">
        <f t="shared" ref="AL31:AO31" si="17">+AL11/AL$18</f>
        <v>2.0709851516163998E-2</v>
      </c>
      <c r="AM31" s="235">
        <f t="shared" si="17"/>
        <v>3.8308662948035067E-2</v>
      </c>
      <c r="AN31" s="235">
        <f t="shared" si="17"/>
        <v>5.4045376103062709E-3</v>
      </c>
      <c r="AO31" s="235">
        <f t="shared" si="17"/>
        <v>5.1544028747166029E-2</v>
      </c>
    </row>
    <row r="32" spans="1:45" ht="15.75" thickBot="1">
      <c r="A32" s="51" t="s">
        <v>62</v>
      </c>
      <c r="B32" s="236">
        <f t="shared" ref="B32:AK32" si="18">+B12/B$18</f>
        <v>0.38938214294066431</v>
      </c>
      <c r="C32" s="236">
        <f t="shared" si="18"/>
        <v>0</v>
      </c>
      <c r="D32" s="236">
        <f t="shared" si="4"/>
        <v>1.0438676298041611E-2</v>
      </c>
      <c r="E32" s="236">
        <f t="shared" si="18"/>
        <v>5.0171661751590949E-2</v>
      </c>
      <c r="F32" s="236">
        <f t="shared" si="18"/>
        <v>0.15532170828248465</v>
      </c>
      <c r="G32" s="236">
        <f t="shared" si="18"/>
        <v>0.15394891211237077</v>
      </c>
      <c r="H32" s="236">
        <f t="shared" si="18"/>
        <v>0.3214871231960314</v>
      </c>
      <c r="I32" s="236">
        <f t="shared" si="18"/>
        <v>0.20478661547512217</v>
      </c>
      <c r="J32" s="236">
        <f t="shared" si="18"/>
        <v>0.15016157860899482</v>
      </c>
      <c r="K32" s="236">
        <f t="shared" si="18"/>
        <v>0.28544297474575248</v>
      </c>
      <c r="L32" s="236">
        <f t="shared" si="18"/>
        <v>0</v>
      </c>
      <c r="M32" s="236">
        <f t="shared" si="18"/>
        <v>0</v>
      </c>
      <c r="N32" s="236">
        <f t="shared" si="18"/>
        <v>0</v>
      </c>
      <c r="O32" s="236">
        <f t="shared" si="18"/>
        <v>0</v>
      </c>
      <c r="P32" s="236">
        <f t="shared" si="18"/>
        <v>0</v>
      </c>
      <c r="Q32" s="236">
        <f t="shared" si="18"/>
        <v>1.1115667705095656E-2</v>
      </c>
      <c r="R32" s="236">
        <f t="shared" si="18"/>
        <v>0</v>
      </c>
      <c r="S32" s="236">
        <f t="shared" si="18"/>
        <v>2.3955157246283689E-2</v>
      </c>
      <c r="T32" s="236">
        <f t="shared" si="18"/>
        <v>0</v>
      </c>
      <c r="U32" s="236">
        <f t="shared" si="18"/>
        <v>1.4596427348177246E-2</v>
      </c>
      <c r="V32" s="236">
        <f t="shared" si="18"/>
        <v>0</v>
      </c>
      <c r="W32" s="236">
        <f t="shared" si="18"/>
        <v>4.169055342655105E-2</v>
      </c>
      <c r="X32" s="236">
        <f t="shared" si="18"/>
        <v>5.9473701918485687E-2</v>
      </c>
      <c r="Y32" s="236">
        <f t="shared" si="18"/>
        <v>6.0731643078255335E-2</v>
      </c>
      <c r="Z32" s="236">
        <f t="shared" si="18"/>
        <v>0</v>
      </c>
      <c r="AA32" s="236">
        <f t="shared" si="18"/>
        <v>3.5067157031017111E-3</v>
      </c>
      <c r="AB32" s="236">
        <f t="shared" si="18"/>
        <v>0</v>
      </c>
      <c r="AC32" s="236">
        <f t="shared" si="18"/>
        <v>0</v>
      </c>
      <c r="AD32" s="236">
        <f t="shared" si="18"/>
        <v>0.17065462997416858</v>
      </c>
      <c r="AE32" s="236">
        <f t="shared" si="18"/>
        <v>0.3629572430041359</v>
      </c>
      <c r="AF32" s="236">
        <f t="shared" si="18"/>
        <v>0</v>
      </c>
      <c r="AG32" s="236">
        <f t="shared" si="18"/>
        <v>0.12295775201873833</v>
      </c>
      <c r="AH32" s="236">
        <f t="shared" si="18"/>
        <v>0</v>
      </c>
      <c r="AI32" s="236">
        <f t="shared" si="18"/>
        <v>0.15208728271069663</v>
      </c>
      <c r="AJ32" s="236">
        <f t="shared" si="18"/>
        <v>6.7951453085520822E-2</v>
      </c>
      <c r="AK32" s="337">
        <f t="shared" si="18"/>
        <v>0.3703336521254762</v>
      </c>
      <c r="AL32" s="237">
        <f t="shared" ref="AL32:AO32" si="19">+AL12/AL$18</f>
        <v>2.8578941733670968E-2</v>
      </c>
      <c r="AM32" s="237">
        <f t="shared" si="19"/>
        <v>0.11338550984823606</v>
      </c>
      <c r="AN32" s="237">
        <f t="shared" si="19"/>
        <v>5.8050578729576904E-2</v>
      </c>
      <c r="AO32" s="237">
        <f t="shared" si="19"/>
        <v>4.4588260161908333E-3</v>
      </c>
    </row>
    <row r="33" spans="1:45" s="40" customFormat="1" ht="15.75" thickBot="1">
      <c r="A33" s="61" t="s">
        <v>66</v>
      </c>
      <c r="B33" s="238">
        <f t="shared" ref="B33:AK33" si="20">+B13/B$18</f>
        <v>0.87276944231900788</v>
      </c>
      <c r="C33" s="238">
        <f t="shared" si="20"/>
        <v>0.80714363807989797</v>
      </c>
      <c r="D33" s="238">
        <f t="shared" si="4"/>
        <v>0.784036926100104</v>
      </c>
      <c r="E33" s="238">
        <f t="shared" si="20"/>
        <v>0.69159974475902175</v>
      </c>
      <c r="F33" s="238">
        <f t="shared" si="20"/>
        <v>0.5106760373857907</v>
      </c>
      <c r="G33" s="238">
        <f t="shared" si="20"/>
        <v>0.81460785253858803</v>
      </c>
      <c r="H33" s="238">
        <f t="shared" si="20"/>
        <v>0.81437827823648468</v>
      </c>
      <c r="I33" s="238">
        <f t="shared" si="20"/>
        <v>0.81066884620899993</v>
      </c>
      <c r="J33" s="238">
        <f t="shared" si="20"/>
        <v>0.85684483279776824</v>
      </c>
      <c r="K33" s="238">
        <f t="shared" si="20"/>
        <v>0.84038789092249266</v>
      </c>
      <c r="L33" s="238">
        <f t="shared" si="20"/>
        <v>0.94151128596743827</v>
      </c>
      <c r="M33" s="238">
        <f t="shared" si="20"/>
        <v>0.92437369301195049</v>
      </c>
      <c r="N33" s="238">
        <f t="shared" si="20"/>
        <v>0.78020202257322979</v>
      </c>
      <c r="O33" s="238">
        <f t="shared" si="20"/>
        <v>0.76937579091449082</v>
      </c>
      <c r="P33" s="238">
        <f t="shared" si="20"/>
        <v>0.71421528957365443</v>
      </c>
      <c r="Q33" s="238">
        <f t="shared" si="20"/>
        <v>0.69410601108646008</v>
      </c>
      <c r="R33" s="238">
        <f t="shared" si="20"/>
        <v>0.95374149659863949</v>
      </c>
      <c r="S33" s="238">
        <f t="shared" si="20"/>
        <v>0.83696634793612745</v>
      </c>
      <c r="T33" s="238">
        <f t="shared" si="20"/>
        <v>0.61527777777777781</v>
      </c>
      <c r="U33" s="238">
        <f t="shared" si="20"/>
        <v>0.71428418873434263</v>
      </c>
      <c r="V33" s="238">
        <f t="shared" si="20"/>
        <v>0.79170090341164212</v>
      </c>
      <c r="W33" s="238">
        <f t="shared" si="20"/>
        <v>0.7211507291543241</v>
      </c>
      <c r="X33" s="238">
        <f t="shared" si="20"/>
        <v>0.68336766098766444</v>
      </c>
      <c r="Y33" s="238">
        <f t="shared" si="20"/>
        <v>0.77053762600076769</v>
      </c>
      <c r="Z33" s="238">
        <f t="shared" si="20"/>
        <v>0.69437042134598392</v>
      </c>
      <c r="AA33" s="238">
        <f t="shared" si="20"/>
        <v>0.78518280236590787</v>
      </c>
      <c r="AB33" s="238">
        <f t="shared" si="20"/>
        <v>0.87217180550317019</v>
      </c>
      <c r="AC33" s="238">
        <f t="shared" si="20"/>
        <v>0.99643702626018948</v>
      </c>
      <c r="AD33" s="238">
        <f t="shared" si="20"/>
        <v>0.76816963539391592</v>
      </c>
      <c r="AE33" s="238">
        <f t="shared" si="20"/>
        <v>0.85273220933689975</v>
      </c>
      <c r="AF33" s="238">
        <f t="shared" si="20"/>
        <v>0.80187064354886362</v>
      </c>
      <c r="AG33" s="238">
        <f t="shared" si="20"/>
        <v>0.85839031328510429</v>
      </c>
      <c r="AH33" s="238">
        <f t="shared" si="20"/>
        <v>1</v>
      </c>
      <c r="AI33" s="238">
        <f t="shared" si="20"/>
        <v>0.92370857925861583</v>
      </c>
      <c r="AJ33" s="238">
        <f t="shared" si="20"/>
        <v>0.97492176725801205</v>
      </c>
      <c r="AK33" s="338">
        <f t="shared" si="20"/>
        <v>0.92385219703463306</v>
      </c>
      <c r="AL33" s="239">
        <f t="shared" ref="AL33:AO33" si="21">+AL13/AL$18</f>
        <v>0.82101951763372916</v>
      </c>
      <c r="AM33" s="239">
        <f t="shared" si="21"/>
        <v>0.8704527394145738</v>
      </c>
      <c r="AN33" s="239">
        <f t="shared" si="21"/>
        <v>0.82655305498699538</v>
      </c>
      <c r="AO33" s="239">
        <f t="shared" si="21"/>
        <v>0.83436959236715869</v>
      </c>
      <c r="AP33" s="240"/>
      <c r="AQ33" s="240"/>
      <c r="AR33" s="240"/>
      <c r="AS33" s="240"/>
    </row>
    <row r="34" spans="1:45">
      <c r="A34" s="53" t="s">
        <v>63</v>
      </c>
      <c r="B34" s="241">
        <f t="shared" ref="B34:AK34" si="22">+B14/B$18</f>
        <v>5.3570402390872268E-2</v>
      </c>
      <c r="C34" s="241">
        <f t="shared" si="22"/>
        <v>0.192856361920102</v>
      </c>
      <c r="D34" s="241">
        <f t="shared" si="4"/>
        <v>0.11959979037689233</v>
      </c>
      <c r="E34" s="241">
        <f t="shared" si="22"/>
        <v>0.1704532139236225</v>
      </c>
      <c r="F34" s="241">
        <f t="shared" si="22"/>
        <v>0.41320968488869603</v>
      </c>
      <c r="G34" s="241">
        <f t="shared" si="22"/>
        <v>0.13477684550440261</v>
      </c>
      <c r="H34" s="241">
        <f t="shared" si="22"/>
        <v>0.17195942185850208</v>
      </c>
      <c r="I34" s="241">
        <f t="shared" si="22"/>
        <v>0.17658113516929033</v>
      </c>
      <c r="J34" s="241">
        <f t="shared" si="22"/>
        <v>0.13754865662505719</v>
      </c>
      <c r="K34" s="241">
        <f t="shared" si="22"/>
        <v>9.2973916138953186E-2</v>
      </c>
      <c r="L34" s="241">
        <f t="shared" si="22"/>
        <v>4.1111846936780501E-2</v>
      </c>
      <c r="M34" s="241">
        <f t="shared" si="22"/>
        <v>5.3157789058930087E-2</v>
      </c>
      <c r="N34" s="241">
        <f t="shared" si="22"/>
        <v>0.16132666269803503</v>
      </c>
      <c r="O34" s="241">
        <f t="shared" si="22"/>
        <v>7.9285142429172797E-2</v>
      </c>
      <c r="P34" s="241">
        <f t="shared" si="22"/>
        <v>0.15905425945201254</v>
      </c>
      <c r="Q34" s="241">
        <f t="shared" si="22"/>
        <v>0.25951221117767104</v>
      </c>
      <c r="R34" s="241">
        <f t="shared" si="22"/>
        <v>1.9047619047619049E-2</v>
      </c>
      <c r="S34" s="241">
        <f t="shared" si="22"/>
        <v>0.12125401499375414</v>
      </c>
      <c r="T34" s="241">
        <f t="shared" si="22"/>
        <v>0.38472222222222224</v>
      </c>
      <c r="U34" s="241">
        <f t="shared" si="22"/>
        <v>0.23032973733040424</v>
      </c>
      <c r="V34" s="241">
        <f t="shared" si="22"/>
        <v>0.20796004777373167</v>
      </c>
      <c r="W34" s="241">
        <f t="shared" si="22"/>
        <v>0.18455600009325815</v>
      </c>
      <c r="X34" s="241">
        <f t="shared" si="22"/>
        <v>0.30565659476692597</v>
      </c>
      <c r="Y34" s="241">
        <f t="shared" si="22"/>
        <v>0.16227954170079489</v>
      </c>
      <c r="Z34" s="241">
        <f t="shared" si="22"/>
        <v>0.30562957865401602</v>
      </c>
      <c r="AA34" s="241">
        <f t="shared" si="22"/>
        <v>0.18728504467331092</v>
      </c>
      <c r="AB34" s="241">
        <f t="shared" si="22"/>
        <v>5.3030841967410862E-2</v>
      </c>
      <c r="AC34" s="241">
        <f t="shared" si="22"/>
        <v>3.5629737398104942E-3</v>
      </c>
      <c r="AD34" s="241">
        <f t="shared" si="22"/>
        <v>0.19576882216218255</v>
      </c>
      <c r="AE34" s="241">
        <f t="shared" si="22"/>
        <v>0.13735042082862864</v>
      </c>
      <c r="AF34" s="241">
        <f t="shared" si="22"/>
        <v>0.12504655127583583</v>
      </c>
      <c r="AG34" s="241">
        <f t="shared" si="22"/>
        <v>0.10352284931992484</v>
      </c>
      <c r="AH34" s="241">
        <f t="shared" si="22"/>
        <v>0</v>
      </c>
      <c r="AI34" s="241">
        <f t="shared" si="22"/>
        <v>7.6228367537780603E-2</v>
      </c>
      <c r="AJ34" s="241">
        <f t="shared" si="22"/>
        <v>2.507823274198798E-2</v>
      </c>
      <c r="AK34" s="339">
        <f t="shared" si="22"/>
        <v>7.3041018001948413E-2</v>
      </c>
      <c r="AL34" s="242">
        <f t="shared" ref="AL34:AO34" si="23">+AL14/AL$18</f>
        <v>0.1082644368808659</v>
      </c>
      <c r="AM34" s="242">
        <f t="shared" si="23"/>
        <v>9.2779961881222769E-2</v>
      </c>
      <c r="AN34" s="242">
        <f t="shared" si="23"/>
        <v>0.12909216292707329</v>
      </c>
      <c r="AO34" s="242">
        <f t="shared" si="23"/>
        <v>0.12180474605801461</v>
      </c>
    </row>
    <row r="35" spans="1:45">
      <c r="A35" s="50" t="s">
        <v>64</v>
      </c>
      <c r="B35" s="234">
        <f t="shared" ref="B35:AK35" si="24">+B15/B$18</f>
        <v>2.0118309678409534E-2</v>
      </c>
      <c r="C35" s="234">
        <f t="shared" si="24"/>
        <v>0</v>
      </c>
      <c r="D35" s="234">
        <f t="shared" si="4"/>
        <v>3.9498096936974751E-2</v>
      </c>
      <c r="E35" s="234">
        <f t="shared" si="24"/>
        <v>0.1031616398327484</v>
      </c>
      <c r="F35" s="234">
        <f t="shared" si="24"/>
        <v>0</v>
      </c>
      <c r="G35" s="234">
        <f t="shared" si="24"/>
        <v>5.0615301957009383E-2</v>
      </c>
      <c r="H35" s="234">
        <f t="shared" si="24"/>
        <v>1.057530308321325E-2</v>
      </c>
      <c r="I35" s="234">
        <f t="shared" si="24"/>
        <v>0</v>
      </c>
      <c r="J35" s="234">
        <f t="shared" si="24"/>
        <v>0</v>
      </c>
      <c r="K35" s="234">
        <f t="shared" si="24"/>
        <v>9.6076980089237016E-3</v>
      </c>
      <c r="L35" s="234">
        <f t="shared" si="24"/>
        <v>6.8842998504942774E-3</v>
      </c>
      <c r="M35" s="234">
        <f t="shared" si="24"/>
        <v>8.9016027892683848E-3</v>
      </c>
      <c r="N35" s="234">
        <f t="shared" si="24"/>
        <v>2.3165207433299813E-2</v>
      </c>
      <c r="O35" s="234">
        <f t="shared" si="24"/>
        <v>7.8768626843314996E-2</v>
      </c>
      <c r="P35" s="234">
        <f t="shared" si="24"/>
        <v>0.12673045097433297</v>
      </c>
      <c r="Q35" s="234">
        <f t="shared" si="24"/>
        <v>1.4900655378569935E-2</v>
      </c>
      <c r="R35" s="234">
        <f t="shared" si="24"/>
        <v>9.5238095238095247E-3</v>
      </c>
      <c r="S35" s="234">
        <f t="shared" si="24"/>
        <v>3.2162354440852518E-2</v>
      </c>
      <c r="T35" s="234">
        <f t="shared" si="24"/>
        <v>0</v>
      </c>
      <c r="U35" s="234">
        <f t="shared" si="24"/>
        <v>2.5393990904534255E-2</v>
      </c>
      <c r="V35" s="234">
        <f t="shared" si="24"/>
        <v>0</v>
      </c>
      <c r="W35" s="234">
        <f t="shared" si="24"/>
        <v>8.5944748367423121E-2</v>
      </c>
      <c r="X35" s="234">
        <f t="shared" si="24"/>
        <v>2.2373581849577753E-3</v>
      </c>
      <c r="Y35" s="234">
        <f t="shared" si="24"/>
        <v>1.83922963615137E-2</v>
      </c>
      <c r="Z35" s="234">
        <f t="shared" si="24"/>
        <v>0</v>
      </c>
      <c r="AA35" s="234">
        <f t="shared" si="24"/>
        <v>2.7532152960781195E-2</v>
      </c>
      <c r="AB35" s="234">
        <f t="shared" si="24"/>
        <v>6.4816318641419679E-2</v>
      </c>
      <c r="AC35" s="234">
        <f t="shared" si="24"/>
        <v>0</v>
      </c>
      <c r="AD35" s="234">
        <f t="shared" si="24"/>
        <v>0</v>
      </c>
      <c r="AE35" s="234">
        <f t="shared" si="24"/>
        <v>0</v>
      </c>
      <c r="AF35" s="234">
        <f t="shared" si="24"/>
        <v>3.4410784543490044E-2</v>
      </c>
      <c r="AG35" s="234">
        <f t="shared" si="24"/>
        <v>0</v>
      </c>
      <c r="AH35" s="234">
        <f t="shared" si="24"/>
        <v>0</v>
      </c>
      <c r="AI35" s="234">
        <f t="shared" si="24"/>
        <v>0</v>
      </c>
      <c r="AJ35" s="234">
        <f t="shared" si="24"/>
        <v>0</v>
      </c>
      <c r="AK35" s="336">
        <f t="shared" si="24"/>
        <v>0</v>
      </c>
      <c r="AL35" s="235">
        <f t="shared" ref="AL35:AO35" si="25">+AL15/AL$18</f>
        <v>5.1365309308710992E-2</v>
      </c>
      <c r="AM35" s="235">
        <f t="shared" si="25"/>
        <v>2.5330927819536896E-2</v>
      </c>
      <c r="AN35" s="235">
        <f t="shared" si="25"/>
        <v>2.4575844373606881E-2</v>
      </c>
      <c r="AO35" s="235">
        <f t="shared" si="25"/>
        <v>2.5961026795175608E-2</v>
      </c>
    </row>
    <row r="36" spans="1:45" ht="15.75" thickBot="1">
      <c r="A36" s="51" t="s">
        <v>65</v>
      </c>
      <c r="B36" s="236">
        <f t="shared" ref="B36:AK36" si="26">+B16/B$18</f>
        <v>5.3541845611710298E-2</v>
      </c>
      <c r="C36" s="236">
        <f t="shared" si="26"/>
        <v>0</v>
      </c>
      <c r="D36" s="236">
        <f t="shared" si="4"/>
        <v>5.6865186586028946E-2</v>
      </c>
      <c r="E36" s="236">
        <f t="shared" si="26"/>
        <v>3.4785401484607383E-2</v>
      </c>
      <c r="F36" s="236">
        <f t="shared" si="26"/>
        <v>7.6114277725513269E-2</v>
      </c>
      <c r="G36" s="236">
        <f t="shared" si="26"/>
        <v>0</v>
      </c>
      <c r="H36" s="236">
        <f t="shared" si="26"/>
        <v>3.0869968217999673E-3</v>
      </c>
      <c r="I36" s="236">
        <f t="shared" si="26"/>
        <v>1.2750018621709722E-2</v>
      </c>
      <c r="J36" s="236">
        <f t="shared" si="26"/>
        <v>5.6065105771745576E-3</v>
      </c>
      <c r="K36" s="236">
        <f t="shared" si="26"/>
        <v>5.7030494929630401E-2</v>
      </c>
      <c r="L36" s="236">
        <f t="shared" si="26"/>
        <v>1.0492567245286917E-2</v>
      </c>
      <c r="M36" s="236">
        <f t="shared" si="26"/>
        <v>1.3566915139851032E-2</v>
      </c>
      <c r="N36" s="236">
        <f t="shared" si="26"/>
        <v>3.5306107295435367E-2</v>
      </c>
      <c r="O36" s="236">
        <f t="shared" si="26"/>
        <v>7.2570439813021359E-2</v>
      </c>
      <c r="P36" s="236">
        <f t="shared" si="26"/>
        <v>0</v>
      </c>
      <c r="Q36" s="236">
        <f t="shared" si="26"/>
        <v>3.1481122357299045E-2</v>
      </c>
      <c r="R36" s="236">
        <f t="shared" si="26"/>
        <v>1.7687074829931974E-2</v>
      </c>
      <c r="S36" s="236">
        <f t="shared" si="26"/>
        <v>9.617282629265856E-3</v>
      </c>
      <c r="T36" s="236">
        <f t="shared" si="26"/>
        <v>0</v>
      </c>
      <c r="U36" s="236">
        <f t="shared" si="26"/>
        <v>2.9992083030718805E-2</v>
      </c>
      <c r="V36" s="236">
        <f t="shared" si="26"/>
        <v>3.3904881462615668E-4</v>
      </c>
      <c r="W36" s="236">
        <f t="shared" si="26"/>
        <v>8.3485223849946322E-3</v>
      </c>
      <c r="X36" s="236">
        <f t="shared" si="26"/>
        <v>8.7383860604517902E-3</v>
      </c>
      <c r="Y36" s="236">
        <f t="shared" si="26"/>
        <v>4.8790535936923687E-2</v>
      </c>
      <c r="Z36" s="236">
        <f t="shared" si="26"/>
        <v>0</v>
      </c>
      <c r="AA36" s="236">
        <f t="shared" si="26"/>
        <v>0</v>
      </c>
      <c r="AB36" s="236">
        <f t="shared" si="26"/>
        <v>9.9810338879992699E-3</v>
      </c>
      <c r="AC36" s="236">
        <f t="shared" si="26"/>
        <v>0</v>
      </c>
      <c r="AD36" s="236">
        <f t="shared" si="26"/>
        <v>3.606154244390157E-2</v>
      </c>
      <c r="AE36" s="236">
        <f t="shared" si="26"/>
        <v>9.9173698344716555E-3</v>
      </c>
      <c r="AF36" s="236">
        <f t="shared" si="26"/>
        <v>3.8672020631810515E-2</v>
      </c>
      <c r="AG36" s="236">
        <f t="shared" si="26"/>
        <v>3.8086837394970902E-2</v>
      </c>
      <c r="AH36" s="236">
        <f t="shared" si="26"/>
        <v>0</v>
      </c>
      <c r="AI36" s="236">
        <f t="shared" si="26"/>
        <v>6.3053203603556264E-5</v>
      </c>
      <c r="AJ36" s="236">
        <f t="shared" si="26"/>
        <v>0</v>
      </c>
      <c r="AK36" s="337">
        <f t="shared" si="26"/>
        <v>3.1067849634185832E-3</v>
      </c>
      <c r="AL36" s="237">
        <f t="shared" ref="AL36:AO36" si="27">+AL16/AL$18</f>
        <v>1.9350736176694052E-2</v>
      </c>
      <c r="AM36" s="237">
        <f t="shared" si="27"/>
        <v>1.143637088466665E-2</v>
      </c>
      <c r="AN36" s="237">
        <f t="shared" si="27"/>
        <v>1.9778937712324508E-2</v>
      </c>
      <c r="AO36" s="237">
        <f t="shared" si="27"/>
        <v>1.7864634779651088E-2</v>
      </c>
    </row>
    <row r="37" spans="1:45" s="40" customFormat="1" ht="15.75" thickBot="1">
      <c r="A37" s="73" t="s">
        <v>67</v>
      </c>
      <c r="B37" s="238">
        <f t="shared" ref="B37:AK37" si="28">+B17/B$18</f>
        <v>0.12723055768099209</v>
      </c>
      <c r="C37" s="238">
        <f t="shared" si="28"/>
        <v>0.192856361920102</v>
      </c>
      <c r="D37" s="238">
        <f t="shared" si="4"/>
        <v>0.21596307389989602</v>
      </c>
      <c r="E37" s="238">
        <f t="shared" si="28"/>
        <v>0.30840025524097825</v>
      </c>
      <c r="F37" s="238">
        <f t="shared" si="28"/>
        <v>0.4893239626142093</v>
      </c>
      <c r="G37" s="238">
        <f t="shared" si="28"/>
        <v>0.185392147461412</v>
      </c>
      <c r="H37" s="238">
        <f t="shared" si="28"/>
        <v>0.1856217217635153</v>
      </c>
      <c r="I37" s="238">
        <f t="shared" si="28"/>
        <v>0.18933115379100007</v>
      </c>
      <c r="J37" s="238">
        <f t="shared" si="28"/>
        <v>0.14315516720223176</v>
      </c>
      <c r="K37" s="238">
        <f t="shared" si="28"/>
        <v>0.15961210907750728</v>
      </c>
      <c r="L37" s="238">
        <f t="shared" si="28"/>
        <v>5.8488714032561694E-2</v>
      </c>
      <c r="M37" s="238">
        <f t="shared" si="28"/>
        <v>7.5626306988049508E-2</v>
      </c>
      <c r="N37" s="238">
        <f t="shared" si="28"/>
        <v>0.21979797742677021</v>
      </c>
      <c r="O37" s="238">
        <f t="shared" si="28"/>
        <v>0.23062420908550915</v>
      </c>
      <c r="P37" s="238">
        <f t="shared" si="28"/>
        <v>0.28578471042634551</v>
      </c>
      <c r="Q37" s="238">
        <f t="shared" si="28"/>
        <v>0.30589398891353997</v>
      </c>
      <c r="R37" s="238">
        <f t="shared" si="28"/>
        <v>4.6258503401360541E-2</v>
      </c>
      <c r="S37" s="238">
        <f t="shared" si="28"/>
        <v>0.16303365206387252</v>
      </c>
      <c r="T37" s="238">
        <f t="shared" si="28"/>
        <v>0.38472222222222224</v>
      </c>
      <c r="U37" s="238">
        <f t="shared" si="28"/>
        <v>0.28571581126565732</v>
      </c>
      <c r="V37" s="238">
        <f t="shared" si="28"/>
        <v>0.20829909658835785</v>
      </c>
      <c r="W37" s="238">
        <f t="shared" si="28"/>
        <v>0.2788492708456759</v>
      </c>
      <c r="X37" s="238">
        <f t="shared" si="28"/>
        <v>0.31663233901233551</v>
      </c>
      <c r="Y37" s="238">
        <f t="shared" si="28"/>
        <v>0.22946237399923225</v>
      </c>
      <c r="Z37" s="238">
        <f t="shared" si="28"/>
        <v>0.30562957865401602</v>
      </c>
      <c r="AA37" s="238">
        <f t="shared" si="28"/>
        <v>0.21481719763409213</v>
      </c>
      <c r="AB37" s="238">
        <f t="shared" si="28"/>
        <v>0.12782819449682981</v>
      </c>
      <c r="AC37" s="238">
        <f t="shared" si="28"/>
        <v>3.5629737398104942E-3</v>
      </c>
      <c r="AD37" s="238">
        <f t="shared" si="28"/>
        <v>0.23183036460608414</v>
      </c>
      <c r="AE37" s="238">
        <f t="shared" si="28"/>
        <v>0.14726779066310031</v>
      </c>
      <c r="AF37" s="238">
        <f t="shared" si="28"/>
        <v>0.19812935645113638</v>
      </c>
      <c r="AG37" s="238">
        <f t="shared" si="28"/>
        <v>0.14160968671489574</v>
      </c>
      <c r="AH37" s="238">
        <f t="shared" si="28"/>
        <v>0</v>
      </c>
      <c r="AI37" s="238">
        <f t="shared" si="28"/>
        <v>7.6291420741384161E-2</v>
      </c>
      <c r="AJ37" s="238">
        <f t="shared" si="28"/>
        <v>2.507823274198798E-2</v>
      </c>
      <c r="AK37" s="338">
        <f t="shared" si="28"/>
        <v>7.6147802965366995E-2</v>
      </c>
      <c r="AL37" s="239">
        <f t="shared" ref="AL37:AO37" si="29">+AL17/AL$18</f>
        <v>0.17898048236627093</v>
      </c>
      <c r="AM37" s="239">
        <f t="shared" si="29"/>
        <v>0.12954726058542632</v>
      </c>
      <c r="AN37" s="239">
        <f t="shared" si="29"/>
        <v>0.17344694501300467</v>
      </c>
      <c r="AO37" s="239">
        <f t="shared" si="29"/>
        <v>0.16563040763284134</v>
      </c>
      <c r="AP37" s="240"/>
      <c r="AQ37" s="240"/>
      <c r="AR37" s="240"/>
      <c r="AS37" s="240"/>
    </row>
    <row r="38" spans="1:45" s="40" customFormat="1" ht="15.75" thickBot="1">
      <c r="A38" s="112" t="s">
        <v>53</v>
      </c>
      <c r="B38" s="243">
        <f t="shared" ref="B38:AK38" si="30">+B18/B$18</f>
        <v>1</v>
      </c>
      <c r="C38" s="243">
        <f t="shared" si="30"/>
        <v>1</v>
      </c>
      <c r="D38" s="243">
        <f t="shared" si="4"/>
        <v>1</v>
      </c>
      <c r="E38" s="243">
        <f t="shared" si="30"/>
        <v>1</v>
      </c>
      <c r="F38" s="243">
        <f t="shared" si="30"/>
        <v>1</v>
      </c>
      <c r="G38" s="243">
        <f t="shared" si="30"/>
        <v>1</v>
      </c>
      <c r="H38" s="243">
        <f t="shared" si="30"/>
        <v>1</v>
      </c>
      <c r="I38" s="243">
        <f t="shared" si="30"/>
        <v>1</v>
      </c>
      <c r="J38" s="243">
        <f t="shared" si="30"/>
        <v>1</v>
      </c>
      <c r="K38" s="243">
        <f t="shared" si="30"/>
        <v>1</v>
      </c>
      <c r="L38" s="243">
        <f t="shared" si="30"/>
        <v>1</v>
      </c>
      <c r="M38" s="243">
        <f t="shared" si="30"/>
        <v>1</v>
      </c>
      <c r="N38" s="243">
        <f t="shared" si="30"/>
        <v>1</v>
      </c>
      <c r="O38" s="243">
        <f t="shared" si="30"/>
        <v>1</v>
      </c>
      <c r="P38" s="243">
        <f t="shared" si="30"/>
        <v>1</v>
      </c>
      <c r="Q38" s="243">
        <f t="shared" si="30"/>
        <v>1</v>
      </c>
      <c r="R38" s="243">
        <f t="shared" si="30"/>
        <v>1</v>
      </c>
      <c r="S38" s="243">
        <f t="shared" si="30"/>
        <v>1</v>
      </c>
      <c r="T38" s="243">
        <f t="shared" si="30"/>
        <v>1</v>
      </c>
      <c r="U38" s="243">
        <f t="shared" si="30"/>
        <v>1</v>
      </c>
      <c r="V38" s="243">
        <f t="shared" si="30"/>
        <v>1</v>
      </c>
      <c r="W38" s="243">
        <f t="shared" si="30"/>
        <v>1</v>
      </c>
      <c r="X38" s="243">
        <f t="shared" si="30"/>
        <v>1</v>
      </c>
      <c r="Y38" s="243">
        <f t="shared" si="30"/>
        <v>1</v>
      </c>
      <c r="Z38" s="243">
        <f t="shared" si="30"/>
        <v>1</v>
      </c>
      <c r="AA38" s="243">
        <f t="shared" si="30"/>
        <v>1</v>
      </c>
      <c r="AB38" s="243">
        <f t="shared" si="30"/>
        <v>1</v>
      </c>
      <c r="AC38" s="243">
        <f t="shared" si="30"/>
        <v>1</v>
      </c>
      <c r="AD38" s="243">
        <f t="shared" si="30"/>
        <v>1</v>
      </c>
      <c r="AE38" s="243">
        <f t="shared" si="30"/>
        <v>1</v>
      </c>
      <c r="AF38" s="243">
        <f t="shared" si="30"/>
        <v>1</v>
      </c>
      <c r="AG38" s="243">
        <f t="shared" si="30"/>
        <v>1</v>
      </c>
      <c r="AH38" s="243">
        <f t="shared" si="30"/>
        <v>1</v>
      </c>
      <c r="AI38" s="243">
        <f t="shared" si="30"/>
        <v>1</v>
      </c>
      <c r="AJ38" s="243">
        <f t="shared" si="30"/>
        <v>1</v>
      </c>
      <c r="AK38" s="340">
        <f t="shared" si="30"/>
        <v>1</v>
      </c>
      <c r="AL38" s="244">
        <f t="shared" ref="AL38:AO38" si="31">+AL18/AL$18</f>
        <v>1</v>
      </c>
      <c r="AM38" s="244">
        <f t="shared" si="31"/>
        <v>1</v>
      </c>
      <c r="AN38" s="244">
        <f t="shared" si="31"/>
        <v>1</v>
      </c>
      <c r="AO38" s="244">
        <f t="shared" si="31"/>
        <v>1</v>
      </c>
      <c r="AP38" s="240"/>
      <c r="AQ38" s="240"/>
      <c r="AR38" s="240"/>
      <c r="AS38" s="240"/>
    </row>
    <row r="39" spans="1:45" s="36" customFormat="1"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341"/>
      <c r="AL39" s="245"/>
      <c r="AM39" s="245"/>
      <c r="AN39" s="245"/>
      <c r="AO39" s="245"/>
      <c r="AP39" s="245"/>
      <c r="AQ39" s="245"/>
      <c r="AR39" s="245"/>
      <c r="AS39" s="245"/>
    </row>
    <row r="40" spans="1:45">
      <c r="A40" s="413" t="s">
        <v>279</v>
      </c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</row>
    <row r="41" spans="1:45" ht="11.45" customHeight="1">
      <c r="A41" s="90" t="s">
        <v>243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342"/>
    </row>
    <row r="42" spans="1:45" ht="14.45" customHeight="1">
      <c r="B42" s="246"/>
      <c r="C42" s="246"/>
      <c r="D42" s="246"/>
      <c r="E42" s="246"/>
      <c r="F42" s="246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342"/>
    </row>
    <row r="43" spans="1:45">
      <c r="A43" s="113" t="s">
        <v>469</v>
      </c>
    </row>
  </sheetData>
  <sortState ref="A5:S118">
    <sortCondition ref="C5:C118"/>
  </sortState>
  <mergeCells count="2">
    <mergeCell ref="A40:AK40"/>
    <mergeCell ref="A23:AO23"/>
  </mergeCells>
  <hyperlinks>
    <hyperlink ref="A1:AK1" location="CONTENIDO!A1" display="EMPRESAS DE TRANSPORTE AÉREO - AEROTAXIS - COSTOS DE OPERACIÓN   -  I SEMESTRE DE 2011  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J19" sqref="J19"/>
    </sheetView>
  </sheetViews>
  <sheetFormatPr baseColWidth="10" defaultColWidth="10.8984375" defaultRowHeight="15"/>
  <cols>
    <col min="1" max="1" width="32.5" style="38" customWidth="1"/>
    <col min="2" max="2" width="9.69921875" style="38" customWidth="1"/>
    <col min="3" max="3" width="8.296875" style="38" customWidth="1"/>
    <col min="4" max="4" width="9" style="38" customWidth="1"/>
    <col min="5" max="5" width="10.3984375" style="38" bestFit="1" customWidth="1"/>
    <col min="6" max="16384" width="10.8984375" style="8"/>
  </cols>
  <sheetData>
    <row r="1" spans="1:8" ht="25.9" customHeight="1" thickBot="1">
      <c r="A1" s="415" t="s">
        <v>545</v>
      </c>
      <c r="B1" s="416"/>
      <c r="C1" s="416"/>
      <c r="D1" s="416"/>
      <c r="E1" s="416"/>
      <c r="F1" s="416"/>
      <c r="G1" s="416"/>
      <c r="H1" s="416"/>
    </row>
    <row r="2" spans="1:8" ht="15.75" thickBot="1">
      <c r="A2" s="75" t="s">
        <v>543</v>
      </c>
      <c r="B2" s="266" t="s">
        <v>540</v>
      </c>
      <c r="C2" s="266" t="s">
        <v>255</v>
      </c>
      <c r="D2" s="266" t="s">
        <v>541</v>
      </c>
      <c r="E2" s="266" t="s">
        <v>542</v>
      </c>
      <c r="F2" s="266" t="s">
        <v>252</v>
      </c>
      <c r="G2" s="266" t="s">
        <v>254</v>
      </c>
      <c r="H2" s="266" t="s">
        <v>255</v>
      </c>
    </row>
    <row r="3" spans="1:8" ht="15.75" thickBot="1">
      <c r="A3" s="72" t="s">
        <v>0</v>
      </c>
      <c r="B3" s="72" t="s">
        <v>3</v>
      </c>
      <c r="C3" s="72" t="s">
        <v>20</v>
      </c>
      <c r="D3" s="72" t="s">
        <v>26</v>
      </c>
      <c r="E3" s="72" t="s">
        <v>27</v>
      </c>
      <c r="F3" s="72" t="s">
        <v>212</v>
      </c>
      <c r="G3" s="72" t="s">
        <v>200</v>
      </c>
      <c r="H3" s="72" t="s">
        <v>38</v>
      </c>
    </row>
    <row r="4" spans="1:8">
      <c r="A4" s="22" t="s">
        <v>74</v>
      </c>
      <c r="B4" s="84">
        <v>1312026.5</v>
      </c>
      <c r="C4" s="150">
        <v>558074</v>
      </c>
      <c r="D4" s="84">
        <v>428449.5</v>
      </c>
      <c r="E4" s="84">
        <v>508814</v>
      </c>
      <c r="F4" s="84">
        <v>878240</v>
      </c>
      <c r="G4" s="84">
        <v>3031375</v>
      </c>
      <c r="H4" s="85">
        <v>558074</v>
      </c>
    </row>
    <row r="5" spans="1:8">
      <c r="A5" s="32" t="s">
        <v>56</v>
      </c>
      <c r="B5" s="78">
        <v>69837.5</v>
      </c>
      <c r="C5" s="155">
        <v>71294</v>
      </c>
      <c r="D5" s="78">
        <v>85835</v>
      </c>
      <c r="E5" s="78">
        <v>104688</v>
      </c>
      <c r="F5" s="78">
        <v>161266</v>
      </c>
      <c r="G5" s="78">
        <v>154982</v>
      </c>
      <c r="H5" s="86">
        <v>17848</v>
      </c>
    </row>
    <row r="6" spans="1:8">
      <c r="A6" s="32" t="s">
        <v>57</v>
      </c>
      <c r="B6" s="78">
        <v>61376.5</v>
      </c>
      <c r="C6" s="155">
        <v>14385</v>
      </c>
      <c r="D6" s="78">
        <v>40326</v>
      </c>
      <c r="E6" s="78">
        <v>13593</v>
      </c>
      <c r="F6" s="78">
        <v>77651</v>
      </c>
      <c r="G6" s="78">
        <v>487707</v>
      </c>
      <c r="H6" s="86">
        <v>14385</v>
      </c>
    </row>
    <row r="7" spans="1:8">
      <c r="A7" s="32" t="s">
        <v>58</v>
      </c>
      <c r="B7" s="78">
        <v>329411</v>
      </c>
      <c r="C7" s="155">
        <v>355307</v>
      </c>
      <c r="D7" s="78">
        <v>127603</v>
      </c>
      <c r="E7" s="78">
        <v>221734.66666666666</v>
      </c>
      <c r="F7" s="78">
        <v>295017</v>
      </c>
      <c r="G7" s="78">
        <v>815267</v>
      </c>
      <c r="H7" s="86">
        <v>355307</v>
      </c>
    </row>
    <row r="8" spans="1:8">
      <c r="A8" s="32" t="s">
        <v>59</v>
      </c>
      <c r="B8" s="78">
        <v>0</v>
      </c>
      <c r="C8" s="155">
        <v>0</v>
      </c>
      <c r="D8" s="78">
        <v>30297.5</v>
      </c>
      <c r="E8" s="78">
        <v>0</v>
      </c>
      <c r="F8" s="78">
        <v>0</v>
      </c>
      <c r="G8" s="78">
        <v>0</v>
      </c>
      <c r="H8" s="86">
        <v>0</v>
      </c>
    </row>
    <row r="9" spans="1:8">
      <c r="A9" s="32" t="s">
        <v>60</v>
      </c>
      <c r="B9" s="78">
        <v>753925.5</v>
      </c>
      <c r="C9" s="155">
        <v>178990</v>
      </c>
      <c r="D9" s="78">
        <v>61200.5</v>
      </c>
      <c r="E9" s="78">
        <v>210377</v>
      </c>
      <c r="F9" s="78">
        <v>879620</v>
      </c>
      <c r="G9" s="78">
        <v>1765093</v>
      </c>
      <c r="H9" s="86">
        <v>210576</v>
      </c>
    </row>
    <row r="10" spans="1:8">
      <c r="A10" s="32" t="s">
        <v>61</v>
      </c>
      <c r="B10" s="78">
        <v>108404</v>
      </c>
      <c r="C10" s="155">
        <v>0</v>
      </c>
      <c r="D10" s="78">
        <v>158638.5</v>
      </c>
      <c r="E10" s="78">
        <v>95367</v>
      </c>
      <c r="F10" s="78">
        <v>142725</v>
      </c>
      <c r="G10" s="78">
        <v>540255</v>
      </c>
      <c r="H10" s="86">
        <v>0</v>
      </c>
    </row>
    <row r="11" spans="1:8" ht="15.75" thickBot="1">
      <c r="A11" s="32" t="s">
        <v>62</v>
      </c>
      <c r="B11" s="78">
        <v>391059</v>
      </c>
      <c r="C11" s="155">
        <v>0</v>
      </c>
      <c r="D11" s="78">
        <v>0</v>
      </c>
      <c r="E11" s="78">
        <v>0</v>
      </c>
      <c r="F11" s="78">
        <v>0</v>
      </c>
      <c r="G11" s="78">
        <v>0</v>
      </c>
      <c r="H11" s="86">
        <v>0</v>
      </c>
    </row>
    <row r="12" spans="1:8" ht="15.75" thickBot="1">
      <c r="A12" s="61" t="s">
        <v>66</v>
      </c>
      <c r="B12" s="213">
        <f>SUM(B4:B11)</f>
        <v>3026040</v>
      </c>
      <c r="C12" s="213">
        <f t="shared" ref="C12:H12" si="0">SUM(C4:C11)</f>
        <v>1178050</v>
      </c>
      <c r="D12" s="213">
        <f t="shared" si="0"/>
        <v>932350</v>
      </c>
      <c r="E12" s="213">
        <f t="shared" si="0"/>
        <v>1154573.6666666665</v>
      </c>
      <c r="F12" s="213">
        <f t="shared" si="0"/>
        <v>2434519</v>
      </c>
      <c r="G12" s="213">
        <f t="shared" si="0"/>
        <v>6794679</v>
      </c>
      <c r="H12" s="217">
        <f t="shared" si="0"/>
        <v>1156190</v>
      </c>
    </row>
    <row r="13" spans="1:8">
      <c r="A13" s="32" t="s">
        <v>63</v>
      </c>
      <c r="B13" s="78">
        <v>171878.5</v>
      </c>
      <c r="C13" s="155">
        <v>897914</v>
      </c>
      <c r="D13" s="78">
        <v>93015</v>
      </c>
      <c r="E13" s="78">
        <v>250020</v>
      </c>
      <c r="F13" s="78">
        <v>238222</v>
      </c>
      <c r="G13" s="78">
        <v>2689200</v>
      </c>
      <c r="H13" s="86">
        <v>897914</v>
      </c>
    </row>
    <row r="14" spans="1:8">
      <c r="A14" s="32" t="s">
        <v>64</v>
      </c>
      <c r="B14" s="78">
        <v>1487.5</v>
      </c>
      <c r="C14" s="155">
        <v>0</v>
      </c>
      <c r="D14" s="78">
        <v>0</v>
      </c>
      <c r="E14" s="78">
        <v>4553</v>
      </c>
      <c r="F14" s="78">
        <v>0</v>
      </c>
      <c r="G14" s="78">
        <v>0</v>
      </c>
      <c r="H14" s="86">
        <v>0</v>
      </c>
    </row>
    <row r="15" spans="1:8" ht="15.75" thickBot="1">
      <c r="A15" s="32" t="s">
        <v>65</v>
      </c>
      <c r="B15" s="78">
        <v>71621</v>
      </c>
      <c r="C15" s="155">
        <v>88104</v>
      </c>
      <c r="D15" s="78">
        <v>401</v>
      </c>
      <c r="E15" s="78">
        <v>732.33333333333337</v>
      </c>
      <c r="F15" s="78">
        <v>36049</v>
      </c>
      <c r="G15" s="78">
        <v>0</v>
      </c>
      <c r="H15" s="86">
        <v>88104</v>
      </c>
    </row>
    <row r="16" spans="1:8" ht="15.75" thickBot="1">
      <c r="A16" s="73" t="s">
        <v>67</v>
      </c>
      <c r="B16" s="217">
        <f>SUM(B13:B15)</f>
        <v>244987</v>
      </c>
      <c r="C16" s="217">
        <f t="shared" ref="C16:H16" si="1">SUM(C13:C15)</f>
        <v>986018</v>
      </c>
      <c r="D16" s="217">
        <f t="shared" si="1"/>
        <v>93416</v>
      </c>
      <c r="E16" s="217">
        <f t="shared" si="1"/>
        <v>255305.33333333334</v>
      </c>
      <c r="F16" s="217">
        <f t="shared" si="1"/>
        <v>274271</v>
      </c>
      <c r="G16" s="217">
        <f t="shared" si="1"/>
        <v>2689200</v>
      </c>
      <c r="H16" s="217">
        <f t="shared" si="1"/>
        <v>986018</v>
      </c>
    </row>
    <row r="17" spans="1:8" ht="15.75" thickBot="1">
      <c r="A17" s="74" t="s">
        <v>53</v>
      </c>
      <c r="B17" s="212">
        <f>+B12+B16</f>
        <v>3271027</v>
      </c>
      <c r="C17" s="212">
        <f t="shared" ref="C17:H17" si="2">+C12+C16</f>
        <v>2164068</v>
      </c>
      <c r="D17" s="212">
        <f t="shared" si="2"/>
        <v>1025766</v>
      </c>
      <c r="E17" s="212">
        <f t="shared" si="2"/>
        <v>1409878.9999999998</v>
      </c>
      <c r="F17" s="212">
        <f t="shared" si="2"/>
        <v>2708790</v>
      </c>
      <c r="G17" s="212">
        <f t="shared" si="2"/>
        <v>9483879</v>
      </c>
      <c r="H17" s="212">
        <f t="shared" si="2"/>
        <v>2142208</v>
      </c>
    </row>
    <row r="18" spans="1:8">
      <c r="A18" s="23" t="s">
        <v>244</v>
      </c>
      <c r="B18" s="78">
        <v>439</v>
      </c>
      <c r="C18" s="155">
        <v>9</v>
      </c>
      <c r="D18" s="78">
        <v>452</v>
      </c>
      <c r="E18" s="78">
        <v>495</v>
      </c>
      <c r="F18" s="78">
        <v>291</v>
      </c>
      <c r="G18" s="78">
        <v>197</v>
      </c>
      <c r="H18" s="86">
        <v>204</v>
      </c>
    </row>
    <row r="19" spans="1:8">
      <c r="A19" s="32" t="s">
        <v>245</v>
      </c>
      <c r="B19" s="78">
        <v>450</v>
      </c>
      <c r="C19" s="155">
        <v>4</v>
      </c>
      <c r="D19" s="78">
        <v>182</v>
      </c>
      <c r="E19" s="78">
        <v>213</v>
      </c>
      <c r="F19" s="78">
        <v>142</v>
      </c>
      <c r="G19" s="78">
        <v>271</v>
      </c>
      <c r="H19" s="86">
        <v>58</v>
      </c>
    </row>
    <row r="20" spans="1:8" ht="15.75" thickBot="1">
      <c r="A20" s="106" t="s">
        <v>246</v>
      </c>
      <c r="B20" s="87">
        <v>5</v>
      </c>
      <c r="C20" s="163">
        <v>1</v>
      </c>
      <c r="D20" s="87">
        <v>4</v>
      </c>
      <c r="E20" s="87">
        <v>4</v>
      </c>
      <c r="F20" s="87">
        <v>1</v>
      </c>
      <c r="G20" s="87">
        <v>1</v>
      </c>
      <c r="H20" s="88">
        <v>1</v>
      </c>
    </row>
    <row r="21" spans="1:8" ht="15.75" thickBot="1"/>
    <row r="22" spans="1:8" ht="15.75" thickBot="1">
      <c r="A22" s="384" t="s">
        <v>69</v>
      </c>
      <c r="B22" s="385"/>
      <c r="C22" s="385"/>
      <c r="D22" s="385"/>
      <c r="E22" s="385"/>
      <c r="F22" s="385"/>
      <c r="G22" s="385"/>
      <c r="H22" s="386"/>
    </row>
    <row r="23" spans="1:8" ht="15.75" thickBot="1">
      <c r="A23" s="8"/>
      <c r="B23" s="8"/>
      <c r="C23" s="8"/>
      <c r="D23" s="8"/>
      <c r="E23" s="8"/>
    </row>
    <row r="24" spans="1:8" ht="15.75" thickBot="1">
      <c r="A24" s="22" t="s">
        <v>54</v>
      </c>
      <c r="B24" s="44">
        <f>+B4/B$17</f>
        <v>0.40110537149341779</v>
      </c>
      <c r="C24" s="44">
        <f t="shared" ref="C24:H24" si="3">+C4/C$17</f>
        <v>0.25788191498603558</v>
      </c>
      <c r="D24" s="44">
        <f t="shared" si="3"/>
        <v>0.41768736729429518</v>
      </c>
      <c r="E24" s="44">
        <f t="shared" si="3"/>
        <v>0.36089196306917126</v>
      </c>
      <c r="F24" s="44">
        <f t="shared" si="3"/>
        <v>0.32421856253161008</v>
      </c>
      <c r="G24" s="44">
        <f t="shared" si="3"/>
        <v>0.31963450820070566</v>
      </c>
      <c r="H24" s="44">
        <f t="shared" si="3"/>
        <v>0.260513451541587</v>
      </c>
    </row>
    <row r="25" spans="1:8" ht="15.75" thickBot="1">
      <c r="A25" s="32" t="s">
        <v>56</v>
      </c>
      <c r="B25" s="44">
        <f t="shared" ref="B25:H37" si="4">+B5/B$17</f>
        <v>2.1350328199675514E-2</v>
      </c>
      <c r="C25" s="44">
        <f t="shared" si="4"/>
        <v>3.2944436126776055E-2</v>
      </c>
      <c r="D25" s="44">
        <f t="shared" si="4"/>
        <v>8.3678928722535156E-2</v>
      </c>
      <c r="E25" s="44">
        <f t="shared" si="4"/>
        <v>7.4253180592093376E-2</v>
      </c>
      <c r="F25" s="44">
        <f t="shared" si="4"/>
        <v>5.9534330826679069E-2</v>
      </c>
      <c r="G25" s="44">
        <f t="shared" si="4"/>
        <v>1.6341625615425924E-2</v>
      </c>
      <c r="H25" s="44">
        <f t="shared" si="4"/>
        <v>8.3315905831739968E-3</v>
      </c>
    </row>
    <row r="26" spans="1:8" ht="15.75" thickBot="1">
      <c r="A26" s="32" t="s">
        <v>57</v>
      </c>
      <c r="B26" s="44">
        <f t="shared" si="4"/>
        <v>1.8763678807909565E-2</v>
      </c>
      <c r="C26" s="44">
        <f t="shared" si="4"/>
        <v>6.6472033226312663E-3</v>
      </c>
      <c r="D26" s="44">
        <f t="shared" si="4"/>
        <v>3.9313059703675109E-2</v>
      </c>
      <c r="E26" s="44">
        <f t="shared" si="4"/>
        <v>9.6412529018447702E-3</v>
      </c>
      <c r="F26" s="44">
        <f t="shared" si="4"/>
        <v>2.8666304881515364E-2</v>
      </c>
      <c r="G26" s="44">
        <f t="shared" si="4"/>
        <v>5.1424844201407464E-2</v>
      </c>
      <c r="H26" s="44">
        <f t="shared" si="4"/>
        <v>6.7150342076959845E-3</v>
      </c>
    </row>
    <row r="27" spans="1:8" ht="15.75" thickBot="1">
      <c r="A27" s="32" t="s">
        <v>58</v>
      </c>
      <c r="B27" s="44">
        <f t="shared" si="4"/>
        <v>0.10070568050951582</v>
      </c>
      <c r="C27" s="44">
        <f t="shared" si="4"/>
        <v>0.16418476683727129</v>
      </c>
      <c r="D27" s="44">
        <f t="shared" si="4"/>
        <v>0.12439776713207495</v>
      </c>
      <c r="E27" s="44">
        <f t="shared" si="4"/>
        <v>0.15727212524384482</v>
      </c>
      <c r="F27" s="44">
        <f t="shared" si="4"/>
        <v>0.10891098977772364</v>
      </c>
      <c r="G27" s="44">
        <f t="shared" si="4"/>
        <v>8.5963454405101544E-2</v>
      </c>
      <c r="H27" s="44">
        <f t="shared" si="4"/>
        <v>0.16586017790989482</v>
      </c>
    </row>
    <row r="28" spans="1:8" ht="15.75" thickBot="1">
      <c r="A28" s="32" t="s">
        <v>59</v>
      </c>
      <c r="B28" s="44">
        <f t="shared" si="4"/>
        <v>0</v>
      </c>
      <c r="C28" s="44">
        <f t="shared" si="4"/>
        <v>0</v>
      </c>
      <c r="D28" s="44">
        <f t="shared" si="4"/>
        <v>2.9536463481924728E-2</v>
      </c>
      <c r="E28" s="44">
        <f t="shared" si="4"/>
        <v>0</v>
      </c>
      <c r="F28" s="44">
        <f t="shared" si="4"/>
        <v>0</v>
      </c>
      <c r="G28" s="44">
        <f t="shared" si="4"/>
        <v>0</v>
      </c>
      <c r="H28" s="44">
        <f t="shared" si="4"/>
        <v>0</v>
      </c>
    </row>
    <row r="29" spans="1:8" ht="15.75" thickBot="1">
      <c r="A29" s="32" t="s">
        <v>70</v>
      </c>
      <c r="B29" s="44">
        <f t="shared" si="4"/>
        <v>0.23048586881123267</v>
      </c>
      <c r="C29" s="44">
        <f t="shared" si="4"/>
        <v>8.2709970296681992E-2</v>
      </c>
      <c r="D29" s="44">
        <f t="shared" si="4"/>
        <v>5.9663217536943126E-2</v>
      </c>
      <c r="E29" s="44">
        <f t="shared" si="4"/>
        <v>0.14921635119042134</v>
      </c>
      <c r="F29" s="44">
        <f t="shared" si="4"/>
        <v>0.32472801509160915</v>
      </c>
      <c r="G29" s="44">
        <f t="shared" si="4"/>
        <v>0.18611509067123272</v>
      </c>
      <c r="H29" s="44">
        <f t="shared" si="4"/>
        <v>9.8298577915869975E-2</v>
      </c>
    </row>
    <row r="30" spans="1:8" ht="15.75" thickBot="1">
      <c r="A30" s="32" t="s">
        <v>61</v>
      </c>
      <c r="B30" s="44">
        <f t="shared" si="4"/>
        <v>3.3140661938895644E-2</v>
      </c>
      <c r="C30" s="44">
        <f t="shared" si="4"/>
        <v>0</v>
      </c>
      <c r="D30" s="44">
        <f t="shared" si="4"/>
        <v>0.15465369294751435</v>
      </c>
      <c r="E30" s="44">
        <f t="shared" si="4"/>
        <v>6.7641974949623346E-2</v>
      </c>
      <c r="F30" s="44">
        <f t="shared" si="4"/>
        <v>5.2689577265125756E-2</v>
      </c>
      <c r="G30" s="44">
        <f t="shared" si="4"/>
        <v>5.6965615018917892E-2</v>
      </c>
      <c r="H30" s="44">
        <f t="shared" si="4"/>
        <v>0</v>
      </c>
    </row>
    <row r="31" spans="1:8" ht="15.75" thickBot="1">
      <c r="A31" s="32" t="s">
        <v>62</v>
      </c>
      <c r="B31" s="44">
        <f t="shared" si="4"/>
        <v>0.11955236077232013</v>
      </c>
      <c r="C31" s="44">
        <f t="shared" si="4"/>
        <v>0</v>
      </c>
      <c r="D31" s="44">
        <f t="shared" si="4"/>
        <v>0</v>
      </c>
      <c r="E31" s="44">
        <f t="shared" si="4"/>
        <v>0</v>
      </c>
      <c r="F31" s="44">
        <f t="shared" si="4"/>
        <v>0</v>
      </c>
      <c r="G31" s="44">
        <f t="shared" si="4"/>
        <v>0</v>
      </c>
      <c r="H31" s="44">
        <f t="shared" si="4"/>
        <v>0</v>
      </c>
    </row>
    <row r="32" spans="1:8" ht="15.75" thickBot="1">
      <c r="A32" s="61" t="s">
        <v>66</v>
      </c>
      <c r="B32" s="116">
        <f t="shared" si="4"/>
        <v>0.92510395053296712</v>
      </c>
      <c r="C32" s="116">
        <f t="shared" si="4"/>
        <v>0.54436829156939615</v>
      </c>
      <c r="D32" s="116">
        <f t="shared" si="4"/>
        <v>0.90893049681896265</v>
      </c>
      <c r="E32" s="116">
        <f t="shared" si="4"/>
        <v>0.81891684794699882</v>
      </c>
      <c r="F32" s="116">
        <f t="shared" si="4"/>
        <v>0.89874778037426306</v>
      </c>
      <c r="G32" s="116">
        <f t="shared" si="4"/>
        <v>0.7164451381127912</v>
      </c>
      <c r="H32" s="116">
        <f t="shared" si="4"/>
        <v>0.53971883215822181</v>
      </c>
    </row>
    <row r="33" spans="1:8" ht="15.75" thickBot="1">
      <c r="A33" s="32" t="s">
        <v>63</v>
      </c>
      <c r="B33" s="44">
        <f t="shared" si="4"/>
        <v>5.254572952164565E-2</v>
      </c>
      <c r="C33" s="44">
        <f t="shared" si="4"/>
        <v>0.414919494211827</v>
      </c>
      <c r="D33" s="44">
        <f t="shared" si="4"/>
        <v>9.0678575815536872E-2</v>
      </c>
      <c r="E33" s="44">
        <f t="shared" si="4"/>
        <v>0.17733436699177735</v>
      </c>
      <c r="F33" s="44">
        <f t="shared" si="4"/>
        <v>8.794406358558618E-2</v>
      </c>
      <c r="G33" s="44">
        <f t="shared" si="4"/>
        <v>0.2835548618872088</v>
      </c>
      <c r="H33" s="44">
        <f t="shared" si="4"/>
        <v>0.41915350890296366</v>
      </c>
    </row>
    <row r="34" spans="1:8" ht="15.75" thickBot="1">
      <c r="A34" s="32" t="s">
        <v>64</v>
      </c>
      <c r="B34" s="44">
        <f t="shared" si="4"/>
        <v>4.5475014422076003E-4</v>
      </c>
      <c r="C34" s="44">
        <f t="shared" si="4"/>
        <v>0</v>
      </c>
      <c r="D34" s="44">
        <f t="shared" si="4"/>
        <v>0</v>
      </c>
      <c r="E34" s="44">
        <f t="shared" si="4"/>
        <v>3.2293551432427893E-3</v>
      </c>
      <c r="F34" s="44">
        <f t="shared" si="4"/>
        <v>0</v>
      </c>
      <c r="G34" s="44">
        <f t="shared" si="4"/>
        <v>0</v>
      </c>
      <c r="H34" s="44">
        <f t="shared" si="4"/>
        <v>0</v>
      </c>
    </row>
    <row r="35" spans="1:8" ht="15.75" thickBot="1">
      <c r="A35" s="32" t="s">
        <v>65</v>
      </c>
      <c r="B35" s="44">
        <f t="shared" si="4"/>
        <v>2.1895569801166422E-2</v>
      </c>
      <c r="C35" s="44">
        <f t="shared" si="4"/>
        <v>4.0712214218776861E-2</v>
      </c>
      <c r="D35" s="44">
        <f t="shared" si="4"/>
        <v>3.9092736550051376E-4</v>
      </c>
      <c r="E35" s="44">
        <f t="shared" si="4"/>
        <v>5.1942991798114126E-4</v>
      </c>
      <c r="F35" s="44">
        <f t="shared" si="4"/>
        <v>1.3308156040150768E-2</v>
      </c>
      <c r="G35" s="44">
        <f t="shared" si="4"/>
        <v>0</v>
      </c>
      <c r="H35" s="44">
        <f t="shared" si="4"/>
        <v>4.1127658938814531E-2</v>
      </c>
    </row>
    <row r="36" spans="1:8" ht="15.75" thickBot="1">
      <c r="A36" s="73" t="s">
        <v>67</v>
      </c>
      <c r="B36" s="117">
        <f t="shared" si="4"/>
        <v>7.4896049467032835E-2</v>
      </c>
      <c r="C36" s="117">
        <f t="shared" si="4"/>
        <v>0.45563170843060385</v>
      </c>
      <c r="D36" s="117">
        <f t="shared" si="4"/>
        <v>9.106950318103739E-2</v>
      </c>
      <c r="E36" s="117">
        <f t="shared" si="4"/>
        <v>0.18108315205300127</v>
      </c>
      <c r="F36" s="117">
        <f t="shared" si="4"/>
        <v>0.10125221962573695</v>
      </c>
      <c r="G36" s="117">
        <f t="shared" si="4"/>
        <v>0.2835548618872088</v>
      </c>
      <c r="H36" s="117">
        <f t="shared" si="4"/>
        <v>0.46028116784177819</v>
      </c>
    </row>
    <row r="37" spans="1:8" ht="15.75" thickBot="1">
      <c r="A37" s="74" t="s">
        <v>53</v>
      </c>
      <c r="B37" s="103">
        <f t="shared" si="4"/>
        <v>1</v>
      </c>
      <c r="C37" s="103">
        <f t="shared" si="4"/>
        <v>1</v>
      </c>
      <c r="D37" s="103">
        <f t="shared" si="4"/>
        <v>1</v>
      </c>
      <c r="E37" s="103">
        <f t="shared" si="4"/>
        <v>1</v>
      </c>
      <c r="F37" s="103">
        <f t="shared" si="4"/>
        <v>1</v>
      </c>
      <c r="G37" s="103">
        <f t="shared" si="4"/>
        <v>1</v>
      </c>
      <c r="H37" s="103">
        <f t="shared" si="4"/>
        <v>1</v>
      </c>
    </row>
    <row r="38" spans="1:8">
      <c r="A38" s="90" t="s">
        <v>256</v>
      </c>
      <c r="B38" s="90"/>
      <c r="C38" s="90"/>
      <c r="D38" s="90"/>
      <c r="E38" s="90"/>
    </row>
    <row r="39" spans="1:8">
      <c r="A39" s="90" t="s">
        <v>182</v>
      </c>
      <c r="B39" s="90"/>
      <c r="C39" s="90"/>
      <c r="D39" s="90"/>
      <c r="E39" s="90"/>
    </row>
    <row r="40" spans="1:8">
      <c r="A40" s="90"/>
      <c r="B40" s="90"/>
      <c r="C40" s="90"/>
      <c r="D40" s="90"/>
      <c r="E40" s="90"/>
    </row>
    <row r="41" spans="1:8">
      <c r="A41" s="37" t="s">
        <v>544</v>
      </c>
    </row>
  </sheetData>
  <mergeCells count="2">
    <mergeCell ref="A22:H22"/>
    <mergeCell ref="A1:H1"/>
  </mergeCells>
  <hyperlinks>
    <hyperlink ref="A1:E1" location="CONTENIDO!A1" display="CONTENIDO!A1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L34" sqref="L34"/>
    </sheetView>
  </sheetViews>
  <sheetFormatPr baseColWidth="10" defaultColWidth="10.8984375" defaultRowHeight="15"/>
  <cols>
    <col min="1" max="1" width="32.5" style="38" customWidth="1"/>
    <col min="2" max="2" width="9.5" style="38" customWidth="1"/>
    <col min="3" max="3" width="11.8984375" style="38" customWidth="1"/>
    <col min="4" max="4" width="9.69921875" style="38" customWidth="1"/>
    <col min="5" max="5" width="10" style="38" customWidth="1"/>
    <col min="6" max="6" width="9.296875" style="38" customWidth="1"/>
    <col min="7" max="16384" width="10.8984375" style="8"/>
  </cols>
  <sheetData>
    <row r="1" spans="1:8">
      <c r="A1" s="417" t="s">
        <v>81</v>
      </c>
      <c r="B1" s="418"/>
      <c r="C1" s="418"/>
      <c r="D1" s="418"/>
      <c r="E1" s="418"/>
      <c r="F1" s="418"/>
      <c r="G1" s="418"/>
      <c r="H1" s="419"/>
    </row>
    <row r="2" spans="1:8" ht="15.75" thickBot="1">
      <c r="A2" s="420" t="s">
        <v>546</v>
      </c>
      <c r="B2" s="421"/>
      <c r="C2" s="421"/>
      <c r="D2" s="421"/>
      <c r="E2" s="421"/>
      <c r="F2" s="421"/>
      <c r="G2" s="421"/>
      <c r="H2" s="422"/>
    </row>
    <row r="3" spans="1:8" ht="90.75" thickBot="1">
      <c r="A3" s="109" t="s">
        <v>216</v>
      </c>
      <c r="B3" s="109" t="s">
        <v>318</v>
      </c>
      <c r="C3" s="109" t="s">
        <v>552</v>
      </c>
      <c r="D3" s="109" t="s">
        <v>553</v>
      </c>
      <c r="E3" s="109" t="s">
        <v>308</v>
      </c>
      <c r="F3" s="109" t="s">
        <v>554</v>
      </c>
      <c r="G3" s="109" t="s">
        <v>555</v>
      </c>
      <c r="H3" s="109" t="s">
        <v>556</v>
      </c>
    </row>
    <row r="4" spans="1:8" ht="15.75" thickBot="1">
      <c r="A4" s="72" t="s">
        <v>214</v>
      </c>
      <c r="B4" s="72" t="s">
        <v>320</v>
      </c>
      <c r="C4" s="72" t="s">
        <v>195</v>
      </c>
      <c r="D4" s="72" t="s">
        <v>21</v>
      </c>
      <c r="E4" s="72" t="s">
        <v>171</v>
      </c>
      <c r="F4" s="72" t="s">
        <v>28</v>
      </c>
      <c r="G4" s="72" t="s">
        <v>29</v>
      </c>
      <c r="H4" s="72" t="s">
        <v>557</v>
      </c>
    </row>
    <row r="5" spans="1:8">
      <c r="A5" s="22" t="s">
        <v>54</v>
      </c>
      <c r="B5" s="84">
        <v>14282</v>
      </c>
      <c r="C5" s="150">
        <v>326639.5</v>
      </c>
      <c r="D5" s="84">
        <v>334723.44444444444</v>
      </c>
      <c r="E5" s="84">
        <v>925359</v>
      </c>
      <c r="F5" s="84">
        <v>238657.54545454544</v>
      </c>
      <c r="G5" s="84">
        <v>547504</v>
      </c>
      <c r="H5" s="85">
        <v>233957.5</v>
      </c>
    </row>
    <row r="6" spans="1:8">
      <c r="A6" s="32" t="s">
        <v>56</v>
      </c>
      <c r="B6" s="78">
        <v>0</v>
      </c>
      <c r="C6" s="155">
        <v>130862.5</v>
      </c>
      <c r="D6" s="78">
        <v>44420.277777777781</v>
      </c>
      <c r="E6" s="78">
        <v>161889</v>
      </c>
      <c r="F6" s="78">
        <v>15242.90909090909</v>
      </c>
      <c r="G6" s="78">
        <v>61722.5</v>
      </c>
      <c r="H6" s="86">
        <v>275898</v>
      </c>
    </row>
    <row r="7" spans="1:8">
      <c r="A7" s="32" t="s">
        <v>57</v>
      </c>
      <c r="B7" s="78">
        <v>0</v>
      </c>
      <c r="C7" s="155">
        <v>22663</v>
      </c>
      <c r="D7" s="78">
        <v>616.61111111111109</v>
      </c>
      <c r="E7" s="78">
        <v>78672</v>
      </c>
      <c r="F7" s="78">
        <v>739.90909090909088</v>
      </c>
      <c r="G7" s="78">
        <v>1472.25</v>
      </c>
      <c r="H7" s="86">
        <v>0</v>
      </c>
    </row>
    <row r="8" spans="1:8">
      <c r="A8" s="32" t="s">
        <v>58</v>
      </c>
      <c r="B8" s="78">
        <v>7510</v>
      </c>
      <c r="C8" s="155">
        <v>245580.5</v>
      </c>
      <c r="D8" s="78">
        <v>346072.11111111112</v>
      </c>
      <c r="E8" s="78">
        <v>119656</v>
      </c>
      <c r="F8" s="78">
        <v>308863.54545454547</v>
      </c>
      <c r="G8" s="78">
        <v>272143.75</v>
      </c>
      <c r="H8" s="86">
        <v>327911.5</v>
      </c>
    </row>
    <row r="9" spans="1:8">
      <c r="A9" s="32" t="s">
        <v>60</v>
      </c>
      <c r="B9" s="78">
        <v>13757</v>
      </c>
      <c r="C9" s="155">
        <v>590313</v>
      </c>
      <c r="D9" s="78">
        <v>195635.61111111112</v>
      </c>
      <c r="E9" s="78">
        <v>992243</v>
      </c>
      <c r="F9" s="78">
        <v>209166.36363636365</v>
      </c>
      <c r="G9" s="78">
        <v>472528.5</v>
      </c>
      <c r="H9" s="86">
        <v>582318.5</v>
      </c>
    </row>
    <row r="10" spans="1:8">
      <c r="A10" s="32" t="s">
        <v>76</v>
      </c>
      <c r="B10" s="78">
        <v>2478</v>
      </c>
      <c r="C10" s="155">
        <v>63302</v>
      </c>
      <c r="D10" s="78">
        <v>38274.166666666664</v>
      </c>
      <c r="E10" s="78">
        <v>50761</v>
      </c>
      <c r="F10" s="78">
        <v>17571.545454545456</v>
      </c>
      <c r="G10" s="78">
        <v>109069.25</v>
      </c>
      <c r="H10" s="86">
        <v>182384</v>
      </c>
    </row>
    <row r="11" spans="1:8" ht="15.75" thickBot="1">
      <c r="A11" s="32" t="s">
        <v>62</v>
      </c>
      <c r="B11" s="78">
        <v>10200</v>
      </c>
      <c r="C11" s="155">
        <v>562510</v>
      </c>
      <c r="D11" s="78">
        <v>7199.1111111111113</v>
      </c>
      <c r="E11" s="78">
        <v>1918301</v>
      </c>
      <c r="F11" s="78">
        <v>18302.545454545456</v>
      </c>
      <c r="G11" s="78">
        <v>0</v>
      </c>
      <c r="H11" s="86">
        <v>91361</v>
      </c>
    </row>
    <row r="12" spans="1:8" ht="15.75" thickBot="1">
      <c r="A12" s="61" t="s">
        <v>66</v>
      </c>
      <c r="B12" s="213">
        <f>SUM(B5:B11)</f>
        <v>48227</v>
      </c>
      <c r="C12" s="213">
        <f t="shared" ref="C12:H12" si="0">SUM(C5:C11)</f>
        <v>1941870.5</v>
      </c>
      <c r="D12" s="213">
        <f t="shared" si="0"/>
        <v>966941.33333333337</v>
      </c>
      <c r="E12" s="213">
        <f t="shared" si="0"/>
        <v>4246881</v>
      </c>
      <c r="F12" s="213">
        <f t="shared" si="0"/>
        <v>808544.36363636353</v>
      </c>
      <c r="G12" s="213">
        <f t="shared" si="0"/>
        <v>1464440.25</v>
      </c>
      <c r="H12" s="213">
        <f t="shared" si="0"/>
        <v>1693830.5</v>
      </c>
    </row>
    <row r="13" spans="1:8">
      <c r="A13" s="32" t="s">
        <v>63</v>
      </c>
      <c r="B13" s="78">
        <v>5293</v>
      </c>
      <c r="C13" s="155">
        <v>342284.5</v>
      </c>
      <c r="D13" s="78">
        <v>261545.38888888888</v>
      </c>
      <c r="E13" s="78">
        <v>118399</v>
      </c>
      <c r="F13" s="78">
        <v>142687.63636363635</v>
      </c>
      <c r="G13" s="78">
        <v>924075</v>
      </c>
      <c r="H13" s="86">
        <v>778214.5</v>
      </c>
    </row>
    <row r="14" spans="1:8">
      <c r="A14" s="32" t="s">
        <v>64</v>
      </c>
      <c r="B14" s="78">
        <v>0</v>
      </c>
      <c r="C14" s="155">
        <v>0</v>
      </c>
      <c r="D14" s="78">
        <v>53909.444444444445</v>
      </c>
      <c r="E14" s="78">
        <v>0</v>
      </c>
      <c r="F14" s="78">
        <v>17361.727272727272</v>
      </c>
      <c r="G14" s="78">
        <v>10154</v>
      </c>
      <c r="H14" s="86">
        <v>0</v>
      </c>
    </row>
    <row r="15" spans="1:8" ht="15.75" thickBot="1">
      <c r="A15" s="32" t="s">
        <v>65</v>
      </c>
      <c r="B15" s="78">
        <v>1188</v>
      </c>
      <c r="C15" s="155">
        <v>17523</v>
      </c>
      <c r="D15" s="78">
        <v>72444.333333333328</v>
      </c>
      <c r="E15" s="78">
        <v>53832</v>
      </c>
      <c r="F15" s="78">
        <v>23421</v>
      </c>
      <c r="G15" s="78">
        <v>6437</v>
      </c>
      <c r="H15" s="86">
        <v>69696.5</v>
      </c>
    </row>
    <row r="16" spans="1:8" ht="15.75" thickBot="1">
      <c r="A16" s="61" t="s">
        <v>67</v>
      </c>
      <c r="B16" s="213">
        <f>SUM(B13:B15)</f>
        <v>6481</v>
      </c>
      <c r="C16" s="213">
        <f t="shared" ref="C16:H16" si="1">SUM(C13:C15)</f>
        <v>359807.5</v>
      </c>
      <c r="D16" s="213">
        <f t="shared" si="1"/>
        <v>387899.16666666663</v>
      </c>
      <c r="E16" s="213">
        <f t="shared" si="1"/>
        <v>172231</v>
      </c>
      <c r="F16" s="213">
        <f t="shared" si="1"/>
        <v>183470.36363636362</v>
      </c>
      <c r="G16" s="213">
        <f t="shared" si="1"/>
        <v>940666</v>
      </c>
      <c r="H16" s="213">
        <f t="shared" si="1"/>
        <v>847911</v>
      </c>
    </row>
    <row r="17" spans="1:8" ht="15.75" thickBot="1">
      <c r="A17" s="82" t="s">
        <v>53</v>
      </c>
      <c r="B17" s="343">
        <f>+B12+B16</f>
        <v>54708</v>
      </c>
      <c r="C17" s="343">
        <f t="shared" ref="C17:H17" si="2">+C12+C16</f>
        <v>2301678</v>
      </c>
      <c r="D17" s="343">
        <f t="shared" si="2"/>
        <v>1354840.5</v>
      </c>
      <c r="E17" s="343">
        <f t="shared" si="2"/>
        <v>4419112</v>
      </c>
      <c r="F17" s="343">
        <f t="shared" si="2"/>
        <v>992014.72727272718</v>
      </c>
      <c r="G17" s="343">
        <f t="shared" si="2"/>
        <v>2405106.25</v>
      </c>
      <c r="H17" s="343">
        <f t="shared" si="2"/>
        <v>2541741.5</v>
      </c>
    </row>
    <row r="18" spans="1:8">
      <c r="A18" s="23" t="s">
        <v>244</v>
      </c>
      <c r="B18" s="78">
        <v>30</v>
      </c>
      <c r="C18" s="155">
        <v>2214</v>
      </c>
      <c r="D18" s="78">
        <v>5510</v>
      </c>
      <c r="E18" s="78">
        <v>413</v>
      </c>
      <c r="F18" s="78">
        <v>4462</v>
      </c>
      <c r="G18" s="78">
        <v>653</v>
      </c>
      <c r="H18" s="86">
        <v>2644</v>
      </c>
    </row>
    <row r="19" spans="1:8">
      <c r="A19" s="32" t="s">
        <v>245</v>
      </c>
      <c r="B19" s="78">
        <v>0</v>
      </c>
      <c r="C19" s="155">
        <v>1749</v>
      </c>
      <c r="D19" s="78">
        <v>31945</v>
      </c>
      <c r="E19" s="78">
        <v>652</v>
      </c>
      <c r="F19" s="78">
        <v>35949</v>
      </c>
      <c r="G19" s="78">
        <v>2340</v>
      </c>
      <c r="H19" s="86">
        <v>4377</v>
      </c>
    </row>
    <row r="20" spans="1:8" ht="15.75" thickBot="1">
      <c r="A20" s="106" t="s">
        <v>246</v>
      </c>
      <c r="B20" s="87">
        <v>0</v>
      </c>
      <c r="C20" s="163">
        <v>10</v>
      </c>
      <c r="D20" s="87">
        <v>1542</v>
      </c>
      <c r="E20" s="87">
        <v>2</v>
      </c>
      <c r="F20" s="87">
        <v>36</v>
      </c>
      <c r="G20" s="87">
        <v>7</v>
      </c>
      <c r="H20" s="88">
        <v>10</v>
      </c>
    </row>
    <row r="21" spans="1:8" ht="15.75" thickBot="1"/>
    <row r="22" spans="1:8" ht="15.75" thickBot="1">
      <c r="A22" s="384" t="s">
        <v>69</v>
      </c>
      <c r="B22" s="385"/>
      <c r="C22" s="385"/>
      <c r="D22" s="385"/>
      <c r="E22" s="385"/>
      <c r="F22" s="385"/>
      <c r="G22" s="385"/>
      <c r="H22" s="386"/>
    </row>
    <row r="23" spans="1:8" ht="15.75" thickBot="1">
      <c r="A23" s="8"/>
      <c r="B23" s="8"/>
      <c r="C23" s="8"/>
      <c r="D23" s="8"/>
      <c r="E23" s="8"/>
      <c r="F23" s="8"/>
    </row>
    <row r="24" spans="1:8" ht="15.75" thickBot="1">
      <c r="A24" s="22" t="s">
        <v>54</v>
      </c>
      <c r="B24" s="44">
        <f>+B5/B$17</f>
        <v>0.26105871170578343</v>
      </c>
      <c r="C24" s="44">
        <f t="shared" ref="C24:F24" si="3">+C5/C$17</f>
        <v>0.14191363865840487</v>
      </c>
      <c r="D24" s="44">
        <f t="shared" si="3"/>
        <v>0.24705745395450199</v>
      </c>
      <c r="E24" s="44">
        <f t="shared" si="3"/>
        <v>0.20939930918247829</v>
      </c>
      <c r="F24" s="44">
        <f t="shared" si="3"/>
        <v>0.24057863143893943</v>
      </c>
      <c r="G24" s="44">
        <f t="shared" ref="G24:H24" si="4">+G5/G$17</f>
        <v>0.2276423338885756</v>
      </c>
      <c r="H24" s="44">
        <f t="shared" si="4"/>
        <v>9.2046142379152249E-2</v>
      </c>
    </row>
    <row r="25" spans="1:8" ht="15.75" thickBot="1">
      <c r="A25" s="32" t="s">
        <v>56</v>
      </c>
      <c r="B25" s="44">
        <f>+B6/B$17</f>
        <v>0</v>
      </c>
      <c r="C25" s="44">
        <f t="shared" ref="C25:F25" si="5">+C6/C$17</f>
        <v>5.6855259510670039E-2</v>
      </c>
      <c r="D25" s="44">
        <f t="shared" si="5"/>
        <v>3.2786352177822983E-2</v>
      </c>
      <c r="E25" s="44">
        <f t="shared" si="5"/>
        <v>3.6633830507124508E-2</v>
      </c>
      <c r="F25" s="44">
        <f t="shared" si="5"/>
        <v>1.5365607658683953E-2</v>
      </c>
      <c r="G25" s="44">
        <f t="shared" ref="G25:H25" si="6">+G6/G$17</f>
        <v>2.5663107399101392E-2</v>
      </c>
      <c r="H25" s="44">
        <f t="shared" si="6"/>
        <v>0.10854683688329439</v>
      </c>
    </row>
    <row r="26" spans="1:8" ht="15.75" thickBot="1">
      <c r="A26" s="32" t="s">
        <v>57</v>
      </c>
      <c r="B26" s="44">
        <f t="shared" ref="B26:F26" si="7">+B7/B$17</f>
        <v>0</v>
      </c>
      <c r="C26" s="44">
        <f t="shared" si="7"/>
        <v>9.8462947467021882E-3</v>
      </c>
      <c r="D26" s="44">
        <f t="shared" si="7"/>
        <v>4.5511712346295454E-4</v>
      </c>
      <c r="E26" s="44">
        <f t="shared" si="7"/>
        <v>1.7802671667973113E-2</v>
      </c>
      <c r="F26" s="44">
        <f t="shared" si="7"/>
        <v>7.4586502656393851E-4</v>
      </c>
      <c r="G26" s="44">
        <f t="shared" ref="G26:H26" si="8">+G7/G$17</f>
        <v>6.121351187707404E-4</v>
      </c>
      <c r="H26" s="44">
        <f t="shared" si="8"/>
        <v>0</v>
      </c>
    </row>
    <row r="27" spans="1:8" ht="15.75" thickBot="1">
      <c r="A27" s="32" t="s">
        <v>58</v>
      </c>
      <c r="B27" s="44">
        <f t="shared" ref="B27:F27" si="9">+B8/B$17</f>
        <v>0.13727425605030344</v>
      </c>
      <c r="C27" s="44">
        <f t="shared" si="9"/>
        <v>0.10669628853384357</v>
      </c>
      <c r="D27" s="44">
        <f t="shared" si="9"/>
        <v>0.25543383971110334</v>
      </c>
      <c r="E27" s="44">
        <f t="shared" si="9"/>
        <v>2.7076933103302201E-2</v>
      </c>
      <c r="F27" s="44">
        <f t="shared" si="9"/>
        <v>0.31134975818724103</v>
      </c>
      <c r="G27" s="44">
        <f t="shared" ref="G27:H27" si="10">+G8/G$17</f>
        <v>0.11315248546711813</v>
      </c>
      <c r="H27" s="44">
        <f t="shared" si="10"/>
        <v>0.12901056224639681</v>
      </c>
    </row>
    <row r="28" spans="1:8" ht="15.75" thickBot="1">
      <c r="A28" s="32" t="s">
        <v>70</v>
      </c>
      <c r="B28" s="44">
        <f t="shared" ref="B28:F28" si="11">+B10/B$17</f>
        <v>4.5295020837903051E-2</v>
      </c>
      <c r="C28" s="44">
        <f t="shared" si="11"/>
        <v>2.7502543796308607E-2</v>
      </c>
      <c r="D28" s="44">
        <f t="shared" si="11"/>
        <v>2.8249942828448563E-2</v>
      </c>
      <c r="E28" s="44">
        <f t="shared" si="11"/>
        <v>1.1486696874847255E-2</v>
      </c>
      <c r="F28" s="44">
        <f t="shared" si="11"/>
        <v>1.7712988498521196E-2</v>
      </c>
      <c r="G28" s="44">
        <f t="shared" ref="G28:H28" si="12">+G10/G$17</f>
        <v>4.5349036035310292E-2</v>
      </c>
      <c r="H28" s="44">
        <f t="shared" si="12"/>
        <v>7.175552667334581E-2</v>
      </c>
    </row>
    <row r="29" spans="1:8" ht="15.75" thickBot="1">
      <c r="A29" s="32" t="s">
        <v>61</v>
      </c>
      <c r="B29" s="44">
        <f t="shared" ref="B29:F29" si="13">+B11/B$17</f>
        <v>0.18644439570081159</v>
      </c>
      <c r="C29" s="44">
        <f t="shared" si="13"/>
        <v>0.24439126585039261</v>
      </c>
      <c r="D29" s="44">
        <f t="shared" si="13"/>
        <v>5.3136226080568979E-3</v>
      </c>
      <c r="E29" s="44">
        <f t="shared" si="13"/>
        <v>0.43409196236710001</v>
      </c>
      <c r="F29" s="44">
        <f t="shared" si="13"/>
        <v>1.8449872719998112E-2</v>
      </c>
      <c r="G29" s="44">
        <f t="shared" ref="G29:H29" si="14">+G11/G$17</f>
        <v>0</v>
      </c>
      <c r="H29" s="44">
        <f t="shared" si="14"/>
        <v>3.5944253182316144E-2</v>
      </c>
    </row>
    <row r="30" spans="1:8" ht="15.75" thickBot="1">
      <c r="A30" s="32" t="s">
        <v>62</v>
      </c>
      <c r="B30" s="44">
        <f t="shared" ref="B30:F30" si="15">+B12/B$17</f>
        <v>0.88153469328069023</v>
      </c>
      <c r="C30" s="44">
        <f t="shared" si="15"/>
        <v>0.84367600507108287</v>
      </c>
      <c r="D30" s="44">
        <f t="shared" si="15"/>
        <v>0.71369385055534829</v>
      </c>
      <c r="E30" s="44">
        <f t="shared" si="15"/>
        <v>0.96102588031260583</v>
      </c>
      <c r="F30" s="44">
        <f t="shared" si="15"/>
        <v>0.8150527823908772</v>
      </c>
      <c r="G30" s="44">
        <f t="shared" ref="G30:H30" si="16">+G12/G$17</f>
        <v>0.60888796492878439</v>
      </c>
      <c r="H30" s="44">
        <f t="shared" si="16"/>
        <v>0.66640549402840532</v>
      </c>
    </row>
    <row r="31" spans="1:8" ht="15.75" thickBot="1">
      <c r="A31" s="61" t="s">
        <v>66</v>
      </c>
      <c r="B31" s="104">
        <f>+B12/B$17</f>
        <v>0.88153469328069023</v>
      </c>
      <c r="C31" s="104">
        <f t="shared" ref="C31:F31" si="17">+C12/C$17</f>
        <v>0.84367600507108287</v>
      </c>
      <c r="D31" s="104">
        <f t="shared" si="17"/>
        <v>0.71369385055534829</v>
      </c>
      <c r="E31" s="104">
        <f t="shared" si="17"/>
        <v>0.96102588031260583</v>
      </c>
      <c r="F31" s="104">
        <f t="shared" si="17"/>
        <v>0.8150527823908772</v>
      </c>
      <c r="G31" s="104">
        <f t="shared" ref="G31:H31" si="18">+G12/G$17</f>
        <v>0.60888796492878439</v>
      </c>
      <c r="H31" s="104">
        <f t="shared" si="18"/>
        <v>0.66640549402840532</v>
      </c>
    </row>
    <row r="32" spans="1:8" ht="15.75" thickBot="1">
      <c r="A32" s="32" t="s">
        <v>63</v>
      </c>
      <c r="B32" s="44">
        <f t="shared" ref="B32:F32" si="19">+B14/B$17</f>
        <v>0</v>
      </c>
      <c r="C32" s="44">
        <f t="shared" si="19"/>
        <v>0</v>
      </c>
      <c r="D32" s="44">
        <f t="shared" si="19"/>
        <v>3.9790251652828838E-2</v>
      </c>
      <c r="E32" s="44">
        <f t="shared" si="19"/>
        <v>0</v>
      </c>
      <c r="F32" s="44">
        <f t="shared" si="19"/>
        <v>1.7501481374635017E-2</v>
      </c>
      <c r="G32" s="44">
        <f t="shared" ref="G32:H32" si="20">+G14/G$17</f>
        <v>4.2218509057552027E-3</v>
      </c>
      <c r="H32" s="44">
        <f t="shared" si="20"/>
        <v>0</v>
      </c>
    </row>
    <row r="33" spans="1:8" ht="15.75" thickBot="1">
      <c r="A33" s="32" t="s">
        <v>64</v>
      </c>
      <c r="B33" s="44">
        <f t="shared" ref="B33:F33" si="21">+B15/B$17</f>
        <v>2.1715288440447466E-2</v>
      </c>
      <c r="C33" s="44">
        <f t="shared" si="21"/>
        <v>7.6131413690359818E-3</v>
      </c>
      <c r="D33" s="44">
        <f t="shared" si="21"/>
        <v>5.3470746802544898E-2</v>
      </c>
      <c r="E33" s="44">
        <f t="shared" si="21"/>
        <v>1.2181632871038345E-2</v>
      </c>
      <c r="F33" s="44">
        <f t="shared" si="21"/>
        <v>2.360952852422829E-2</v>
      </c>
      <c r="G33" s="44">
        <f t="shared" ref="G33:H33" si="22">+G15/G$17</f>
        <v>2.6763890368668745E-3</v>
      </c>
      <c r="H33" s="44">
        <f t="shared" si="22"/>
        <v>2.7420766431204748E-2</v>
      </c>
    </row>
    <row r="34" spans="1:8" ht="15.75" thickBot="1">
      <c r="A34" s="32" t="s">
        <v>65</v>
      </c>
      <c r="B34" s="44">
        <f t="shared" ref="B34:F34" si="23">+B16/B$17</f>
        <v>0.11846530671930978</v>
      </c>
      <c r="C34" s="44">
        <f t="shared" si="23"/>
        <v>0.15632399492891708</v>
      </c>
      <c r="D34" s="44">
        <f t="shared" si="23"/>
        <v>0.28630614944465171</v>
      </c>
      <c r="E34" s="44">
        <f t="shared" si="23"/>
        <v>3.8974119687394213E-2</v>
      </c>
      <c r="F34" s="44">
        <f t="shared" si="23"/>
        <v>0.18494721760912275</v>
      </c>
      <c r="G34" s="44">
        <f t="shared" ref="G34:H34" si="24">+G16/G$17</f>
        <v>0.39111203507121567</v>
      </c>
      <c r="H34" s="44">
        <f t="shared" si="24"/>
        <v>0.33359450597159468</v>
      </c>
    </row>
    <row r="35" spans="1:8" ht="15.75" thickBot="1">
      <c r="A35" s="73" t="s">
        <v>67</v>
      </c>
      <c r="B35" s="105">
        <f>+B16/B$17</f>
        <v>0.11846530671930978</v>
      </c>
      <c r="C35" s="105">
        <f t="shared" ref="C35:F35" si="25">+C16/C$17</f>
        <v>0.15632399492891708</v>
      </c>
      <c r="D35" s="105">
        <f t="shared" si="25"/>
        <v>0.28630614944465171</v>
      </c>
      <c r="E35" s="105">
        <f t="shared" si="25"/>
        <v>3.8974119687394213E-2</v>
      </c>
      <c r="F35" s="105">
        <f t="shared" si="25"/>
        <v>0.18494721760912275</v>
      </c>
      <c r="G35" s="105">
        <f t="shared" ref="G35:H35" si="26">+G16/G$17</f>
        <v>0.39111203507121567</v>
      </c>
      <c r="H35" s="105">
        <f t="shared" si="26"/>
        <v>0.33359450597159468</v>
      </c>
    </row>
    <row r="36" spans="1:8" ht="15.75" thickBot="1">
      <c r="A36" s="74" t="s">
        <v>53</v>
      </c>
      <c r="B36" s="108">
        <f>+B17/B$17</f>
        <v>1</v>
      </c>
      <c r="C36" s="108">
        <f t="shared" ref="C36:F36" si="27">+C17/C$17</f>
        <v>1</v>
      </c>
      <c r="D36" s="108">
        <f t="shared" si="27"/>
        <v>1</v>
      </c>
      <c r="E36" s="108">
        <f t="shared" si="27"/>
        <v>1</v>
      </c>
      <c r="F36" s="108">
        <f t="shared" si="27"/>
        <v>1</v>
      </c>
      <c r="G36" s="108">
        <f t="shared" ref="G36:H36" si="28">+G17/G$17</f>
        <v>1</v>
      </c>
      <c r="H36" s="108">
        <f t="shared" si="28"/>
        <v>1</v>
      </c>
    </row>
    <row r="37" spans="1:8">
      <c r="A37" s="8"/>
      <c r="B37" s="8"/>
      <c r="C37" s="8"/>
      <c r="D37" s="8"/>
      <c r="E37" s="8"/>
      <c r="F37" s="8"/>
    </row>
    <row r="38" spans="1:8">
      <c r="A38" s="413" t="s">
        <v>257</v>
      </c>
      <c r="B38" s="414"/>
      <c r="C38" s="414"/>
      <c r="D38" s="414"/>
      <c r="E38" s="414"/>
      <c r="F38" s="414"/>
    </row>
    <row r="39" spans="1:8">
      <c r="A39" s="90" t="s">
        <v>243</v>
      </c>
      <c r="B39" s="90"/>
      <c r="C39" s="90"/>
      <c r="D39" s="90"/>
      <c r="E39" s="90"/>
      <c r="F39" s="90"/>
    </row>
    <row r="40" spans="1:8">
      <c r="A40" s="8"/>
      <c r="B40" s="8"/>
      <c r="C40" s="8"/>
      <c r="D40" s="8"/>
      <c r="E40" s="8"/>
      <c r="F40" s="8"/>
    </row>
    <row r="41" spans="1:8">
      <c r="A41" s="37" t="s">
        <v>547</v>
      </c>
      <c r="D41" s="8"/>
      <c r="E41" s="8"/>
      <c r="F41" s="8"/>
    </row>
  </sheetData>
  <sortState ref="A5:P33">
    <sortCondition ref="B5:B33"/>
  </sortState>
  <mergeCells count="4">
    <mergeCell ref="A38:F38"/>
    <mergeCell ref="A22:H22"/>
    <mergeCell ref="A1:H1"/>
    <mergeCell ref="A2:H2"/>
  </mergeCells>
  <hyperlinks>
    <hyperlink ref="A1:F1" location="CONTENIDO!A1" display="TRABAJOS AEREOS ESPECIALES - AVIACION AGRICOLA - COSTOS DE OPERACIÓN  "/>
  </hyperlinks>
  <pageMargins left="0.7" right="0.7" top="0.75" bottom="0.75" header="0.3" footer="0.3"/>
  <pageSetup orientation="portrait" r:id="rId1"/>
  <ignoredErrors>
    <ignoredError sqref="B2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26" sqref="I26"/>
    </sheetView>
  </sheetViews>
  <sheetFormatPr baseColWidth="10" defaultColWidth="10.8984375" defaultRowHeight="15"/>
  <cols>
    <col min="1" max="1" width="32.5" style="38" customWidth="1"/>
    <col min="2" max="2" width="9.5" style="38" customWidth="1"/>
    <col min="3" max="3" width="9" style="38" customWidth="1"/>
    <col min="4" max="4" width="9.69921875" style="38" customWidth="1"/>
    <col min="5" max="5" width="10" style="38" customWidth="1"/>
    <col min="6" max="16384" width="10.8984375" style="8"/>
  </cols>
  <sheetData>
    <row r="1" spans="1:6">
      <c r="A1" s="426" t="s">
        <v>250</v>
      </c>
      <c r="B1" s="427"/>
      <c r="C1" s="427"/>
      <c r="D1" s="427"/>
      <c r="E1" s="427"/>
      <c r="F1" s="428"/>
    </row>
    <row r="2" spans="1:6" ht="15.75" thickBot="1">
      <c r="A2" s="429" t="s">
        <v>548</v>
      </c>
      <c r="B2" s="430"/>
      <c r="C2" s="430"/>
      <c r="D2" s="430"/>
      <c r="E2" s="430"/>
      <c r="F2" s="431"/>
    </row>
    <row r="3" spans="1:6" ht="15.75" thickBot="1">
      <c r="A3" s="309"/>
      <c r="B3" s="291" t="s">
        <v>248</v>
      </c>
      <c r="C3" s="291" t="s">
        <v>248</v>
      </c>
      <c r="D3" s="291" t="s">
        <v>248</v>
      </c>
      <c r="E3" s="291" t="s">
        <v>247</v>
      </c>
      <c r="F3" s="291" t="s">
        <v>247</v>
      </c>
    </row>
    <row r="4" spans="1:6" ht="15.75" thickBot="1">
      <c r="A4" s="292" t="s">
        <v>0</v>
      </c>
      <c r="B4" s="292" t="s">
        <v>40</v>
      </c>
      <c r="C4" s="292" t="s">
        <v>18</v>
      </c>
      <c r="D4" s="292" t="s">
        <v>19</v>
      </c>
      <c r="E4" s="292" t="s">
        <v>24</v>
      </c>
      <c r="F4" s="292" t="s">
        <v>47</v>
      </c>
    </row>
    <row r="5" spans="1:6">
      <c r="A5" s="293" t="s">
        <v>54</v>
      </c>
      <c r="B5" s="294">
        <v>931335</v>
      </c>
      <c r="C5" s="294">
        <v>958876</v>
      </c>
      <c r="D5" s="295">
        <v>927463</v>
      </c>
      <c r="E5" s="294">
        <v>696817</v>
      </c>
      <c r="F5" s="310">
        <v>706607</v>
      </c>
    </row>
    <row r="6" spans="1:6">
      <c r="A6" s="296" t="s">
        <v>56</v>
      </c>
      <c r="B6" s="294">
        <v>361926</v>
      </c>
      <c r="C6" s="294">
        <v>472562</v>
      </c>
      <c r="D6" s="295">
        <v>192291</v>
      </c>
      <c r="E6" s="294">
        <v>297138</v>
      </c>
      <c r="F6" s="310">
        <v>219328</v>
      </c>
    </row>
    <row r="7" spans="1:6">
      <c r="A7" s="296" t="s">
        <v>57</v>
      </c>
      <c r="B7" s="294">
        <v>41075</v>
      </c>
      <c r="C7" s="294">
        <v>61170</v>
      </c>
      <c r="D7" s="295">
        <v>23144</v>
      </c>
      <c r="E7" s="294">
        <v>192108</v>
      </c>
      <c r="F7" s="310">
        <v>88007</v>
      </c>
    </row>
    <row r="8" spans="1:6">
      <c r="A8" s="296" t="s">
        <v>58</v>
      </c>
      <c r="B8" s="294">
        <v>564006</v>
      </c>
      <c r="C8" s="294">
        <v>872140</v>
      </c>
      <c r="D8" s="295">
        <v>525231</v>
      </c>
      <c r="E8" s="294">
        <v>1260516</v>
      </c>
      <c r="F8" s="310">
        <v>262188</v>
      </c>
    </row>
    <row r="9" spans="1:6">
      <c r="A9" s="296" t="s">
        <v>59</v>
      </c>
      <c r="B9" s="294">
        <v>0</v>
      </c>
      <c r="C9" s="294">
        <v>0</v>
      </c>
      <c r="D9" s="295">
        <v>0</v>
      </c>
      <c r="E9" s="294">
        <v>2575</v>
      </c>
      <c r="F9" s="310">
        <v>19827</v>
      </c>
    </row>
    <row r="10" spans="1:6">
      <c r="A10" s="296" t="s">
        <v>60</v>
      </c>
      <c r="B10" s="294">
        <v>279589</v>
      </c>
      <c r="C10" s="294">
        <v>1101614</v>
      </c>
      <c r="D10" s="295">
        <v>1167174</v>
      </c>
      <c r="E10" s="294">
        <v>3421467</v>
      </c>
      <c r="F10" s="310">
        <v>926393</v>
      </c>
    </row>
    <row r="11" spans="1:6">
      <c r="A11" s="296" t="s">
        <v>76</v>
      </c>
      <c r="B11" s="294">
        <v>296817</v>
      </c>
      <c r="C11" s="294">
        <v>0</v>
      </c>
      <c r="D11" s="295">
        <v>0</v>
      </c>
      <c r="E11" s="294">
        <v>0</v>
      </c>
      <c r="F11" s="310">
        <v>0</v>
      </c>
    </row>
    <row r="12" spans="1:6" ht="15.75" thickBot="1">
      <c r="A12" s="296" t="s">
        <v>62</v>
      </c>
      <c r="B12" s="294">
        <v>386204</v>
      </c>
      <c r="C12" s="294">
        <v>1933877</v>
      </c>
      <c r="D12" s="295">
        <v>1585203</v>
      </c>
      <c r="E12" s="294">
        <v>3110480</v>
      </c>
      <c r="F12" s="310">
        <v>3224800</v>
      </c>
    </row>
    <row r="13" spans="1:6" ht="15.75" thickBot="1">
      <c r="A13" s="297" t="s">
        <v>66</v>
      </c>
      <c r="B13" s="298">
        <f>SUM(B5:B12)</f>
        <v>2860952</v>
      </c>
      <c r="C13" s="298">
        <f t="shared" ref="C13:F13" si="0">SUM(C5:C12)</f>
        <v>5400239</v>
      </c>
      <c r="D13" s="298">
        <f t="shared" si="0"/>
        <v>4420506</v>
      </c>
      <c r="E13" s="298">
        <f t="shared" si="0"/>
        <v>8981101</v>
      </c>
      <c r="F13" s="311">
        <f t="shared" si="0"/>
        <v>5447150</v>
      </c>
    </row>
    <row r="14" spans="1:6">
      <c r="A14" s="296" t="s">
        <v>63</v>
      </c>
      <c r="B14" s="294">
        <v>1296307</v>
      </c>
      <c r="C14" s="294">
        <v>1463857</v>
      </c>
      <c r="D14" s="295">
        <v>1272637</v>
      </c>
      <c r="E14" s="294">
        <v>539899</v>
      </c>
      <c r="F14" s="310">
        <v>41459</v>
      </c>
    </row>
    <row r="15" spans="1:6">
      <c r="A15" s="296" t="s">
        <v>64</v>
      </c>
      <c r="B15" s="294">
        <v>741211</v>
      </c>
      <c r="C15" s="294">
        <v>763340</v>
      </c>
      <c r="D15" s="295">
        <v>712220</v>
      </c>
      <c r="E15" s="294">
        <v>484927</v>
      </c>
      <c r="F15" s="310">
        <v>42935</v>
      </c>
    </row>
    <row r="16" spans="1:6" ht="15.75" thickBot="1">
      <c r="A16" s="296" t="s">
        <v>65</v>
      </c>
      <c r="B16" s="294">
        <v>190355</v>
      </c>
      <c r="C16" s="294">
        <v>190355</v>
      </c>
      <c r="D16" s="295">
        <v>190355</v>
      </c>
      <c r="E16" s="294">
        <v>30182</v>
      </c>
      <c r="F16" s="310">
        <v>4753</v>
      </c>
    </row>
    <row r="17" spans="1:6" ht="15.75" thickBot="1">
      <c r="A17" s="297" t="s">
        <v>67</v>
      </c>
      <c r="B17" s="298">
        <f>SUM(B14:B16)</f>
        <v>2227873</v>
      </c>
      <c r="C17" s="298">
        <f t="shared" ref="C17:F17" si="1">SUM(C14:C16)</f>
        <v>2417552</v>
      </c>
      <c r="D17" s="298">
        <f t="shared" si="1"/>
        <v>2175212</v>
      </c>
      <c r="E17" s="298">
        <f t="shared" si="1"/>
        <v>1055008</v>
      </c>
      <c r="F17" s="311">
        <f t="shared" si="1"/>
        <v>89147</v>
      </c>
    </row>
    <row r="18" spans="1:6" ht="15.75" thickBot="1">
      <c r="A18" s="299" t="s">
        <v>53</v>
      </c>
      <c r="B18" s="300">
        <f>SUM(B17,B13)</f>
        <v>5088825</v>
      </c>
      <c r="C18" s="300">
        <f t="shared" ref="C18:F18" si="2">SUM(C17,C13)</f>
        <v>7817791</v>
      </c>
      <c r="D18" s="300">
        <f t="shared" si="2"/>
        <v>6595718</v>
      </c>
      <c r="E18" s="300">
        <f t="shared" si="2"/>
        <v>10036109</v>
      </c>
      <c r="F18" s="312">
        <f t="shared" si="2"/>
        <v>5536297</v>
      </c>
    </row>
    <row r="19" spans="1:6">
      <c r="A19" s="293" t="s">
        <v>244</v>
      </c>
      <c r="B19" s="294">
        <v>447</v>
      </c>
      <c r="C19" s="294">
        <v>722</v>
      </c>
      <c r="D19" s="295">
        <v>431</v>
      </c>
      <c r="E19" s="294">
        <v>1326</v>
      </c>
      <c r="F19" s="310">
        <v>257</v>
      </c>
    </row>
    <row r="20" spans="1:6">
      <c r="A20" s="296" t="s">
        <v>245</v>
      </c>
      <c r="B20" s="294">
        <v>1180</v>
      </c>
      <c r="C20" s="294">
        <v>2789</v>
      </c>
      <c r="D20" s="295">
        <v>1498</v>
      </c>
      <c r="E20" s="294">
        <v>1473</v>
      </c>
      <c r="F20" s="310">
        <v>178</v>
      </c>
    </row>
    <row r="21" spans="1:6" ht="15.75" thickBot="1">
      <c r="A21" s="301" t="s">
        <v>246</v>
      </c>
      <c r="B21" s="313">
        <v>3</v>
      </c>
      <c r="C21" s="313">
        <v>5</v>
      </c>
      <c r="D21" s="314">
        <v>1</v>
      </c>
      <c r="E21" s="313">
        <v>5</v>
      </c>
      <c r="F21" s="315">
        <v>2</v>
      </c>
    </row>
    <row r="22" spans="1:6" ht="15.75" thickBot="1"/>
    <row r="23" spans="1:6" ht="15.75" thickBot="1">
      <c r="A23" s="423" t="s">
        <v>69</v>
      </c>
      <c r="B23" s="424"/>
      <c r="C23" s="424"/>
      <c r="D23" s="424"/>
      <c r="E23" s="424"/>
      <c r="F23" s="425"/>
    </row>
    <row r="24" spans="1:6" ht="15.75" thickBot="1">
      <c r="A24" s="302"/>
      <c r="B24" s="302"/>
      <c r="C24" s="302"/>
      <c r="D24" s="302"/>
      <c r="E24" s="302"/>
      <c r="F24" s="302"/>
    </row>
    <row r="25" spans="1:6" ht="15.75" thickBot="1">
      <c r="A25" s="303" t="s">
        <v>54</v>
      </c>
      <c r="B25" s="304">
        <f>+B5/B$18</f>
        <v>0.18301572563411003</v>
      </c>
      <c r="C25" s="304">
        <f t="shared" ref="C25:E25" si="3">+C5/C$18</f>
        <v>0.12265306145943272</v>
      </c>
      <c r="D25" s="304">
        <f t="shared" si="3"/>
        <v>0.14061592687862035</v>
      </c>
      <c r="E25" s="304">
        <f t="shared" si="3"/>
        <v>6.9430991632314878E-2</v>
      </c>
      <c r="F25" s="316">
        <f>+F5/F$18</f>
        <v>0.12763170039468619</v>
      </c>
    </row>
    <row r="26" spans="1:6" ht="15.75" thickBot="1">
      <c r="A26" s="296" t="s">
        <v>56</v>
      </c>
      <c r="B26" s="304">
        <f t="shared" ref="B26:F34" si="4">+B6/B$18</f>
        <v>7.1121722598045722E-2</v>
      </c>
      <c r="C26" s="304">
        <f t="shared" si="4"/>
        <v>6.0446998391233533E-2</v>
      </c>
      <c r="D26" s="304">
        <f t="shared" si="4"/>
        <v>2.915391470648078E-2</v>
      </c>
      <c r="E26" s="304">
        <f t="shared" si="4"/>
        <v>2.9606892471972953E-2</v>
      </c>
      <c r="F26" s="316">
        <f t="shared" si="4"/>
        <v>3.9616371737282156E-2</v>
      </c>
    </row>
    <row r="27" spans="1:6" ht="15.75" thickBot="1">
      <c r="A27" s="296" t="s">
        <v>57</v>
      </c>
      <c r="B27" s="304">
        <f t="shared" si="4"/>
        <v>8.071607885906865E-3</v>
      </c>
      <c r="C27" s="304">
        <f t="shared" si="4"/>
        <v>7.8244608995047329E-3</v>
      </c>
      <c r="D27" s="304">
        <f t="shared" si="4"/>
        <v>3.5089432264993744E-3</v>
      </c>
      <c r="E27" s="304">
        <f t="shared" si="4"/>
        <v>1.9141681302983059E-2</v>
      </c>
      <c r="F27" s="316">
        <f t="shared" si="4"/>
        <v>1.5896365386466802E-2</v>
      </c>
    </row>
    <row r="28" spans="1:6" ht="15.75" thickBot="1">
      <c r="A28" s="296" t="s">
        <v>58</v>
      </c>
      <c r="B28" s="304">
        <f t="shared" si="4"/>
        <v>0.11083226481555172</v>
      </c>
      <c r="C28" s="304">
        <f t="shared" si="4"/>
        <v>0.11155836731885005</v>
      </c>
      <c r="D28" s="304">
        <f t="shared" si="4"/>
        <v>7.9632118898958382E-2</v>
      </c>
      <c r="E28" s="304">
        <f t="shared" si="4"/>
        <v>0.12559807790050906</v>
      </c>
      <c r="F28" s="316">
        <f t="shared" si="4"/>
        <v>4.7358008430544822E-2</v>
      </c>
    </row>
    <row r="29" spans="1:6" ht="15.75" thickBot="1">
      <c r="A29" s="296" t="s">
        <v>59</v>
      </c>
      <c r="B29" s="304">
        <f t="shared" si="4"/>
        <v>0</v>
      </c>
      <c r="C29" s="304">
        <f t="shared" si="4"/>
        <v>0</v>
      </c>
      <c r="D29" s="304">
        <f t="shared" si="4"/>
        <v>0</v>
      </c>
      <c r="E29" s="304">
        <f t="shared" si="4"/>
        <v>2.5657353860943517E-4</v>
      </c>
      <c r="F29" s="316">
        <f t="shared" si="4"/>
        <v>3.5812746317619884E-3</v>
      </c>
    </row>
    <row r="30" spans="1:6" ht="15.75" thickBot="1">
      <c r="A30" s="296" t="s">
        <v>70</v>
      </c>
      <c r="B30" s="304">
        <f t="shared" si="4"/>
        <v>5.494175963999548E-2</v>
      </c>
      <c r="C30" s="304">
        <f t="shared" si="4"/>
        <v>0.14091116019857783</v>
      </c>
      <c r="D30" s="304">
        <f t="shared" si="4"/>
        <v>0.17695935453880837</v>
      </c>
      <c r="E30" s="304">
        <f t="shared" si="4"/>
        <v>0.34091568754384793</v>
      </c>
      <c r="F30" s="316">
        <f t="shared" si="4"/>
        <v>0.1673307989076453</v>
      </c>
    </row>
    <row r="31" spans="1:6" ht="15.75" thickBot="1">
      <c r="A31" s="296" t="s">
        <v>61</v>
      </c>
      <c r="B31" s="304">
        <f t="shared" si="4"/>
        <v>5.8327216990169635E-2</v>
      </c>
      <c r="C31" s="304">
        <f t="shared" si="4"/>
        <v>0</v>
      </c>
      <c r="D31" s="304">
        <f t="shared" si="4"/>
        <v>0</v>
      </c>
      <c r="E31" s="304">
        <f t="shared" si="4"/>
        <v>0</v>
      </c>
      <c r="F31" s="316">
        <f t="shared" si="4"/>
        <v>0</v>
      </c>
    </row>
    <row r="32" spans="1:6" ht="15.75" thickBot="1">
      <c r="A32" s="296" t="s">
        <v>62</v>
      </c>
      <c r="B32" s="304">
        <f t="shared" si="4"/>
        <v>7.5892568520237971E-2</v>
      </c>
      <c r="C32" s="304">
        <f t="shared" si="4"/>
        <v>0.24736872602503698</v>
      </c>
      <c r="D32" s="304">
        <f t="shared" si="4"/>
        <v>0.24033820123904631</v>
      </c>
      <c r="E32" s="304">
        <f t="shared" si="4"/>
        <v>0.30992887781509748</v>
      </c>
      <c r="F32" s="316">
        <f t="shared" si="4"/>
        <v>0.5824832013166924</v>
      </c>
    </row>
    <row r="33" spans="1:6" ht="15.75" thickBot="1">
      <c r="A33" s="297" t="s">
        <v>66</v>
      </c>
      <c r="B33" s="305">
        <f t="shared" si="4"/>
        <v>0.56220286608401748</v>
      </c>
      <c r="C33" s="305">
        <f t="shared" si="4"/>
        <v>0.69076277429263588</v>
      </c>
      <c r="D33" s="305">
        <f t="shared" si="4"/>
        <v>0.67020845948841357</v>
      </c>
      <c r="E33" s="305">
        <f t="shared" si="4"/>
        <v>0.89487878220533479</v>
      </c>
      <c r="F33" s="317">
        <f t="shared" si="4"/>
        <v>0.98389772080507965</v>
      </c>
    </row>
    <row r="34" spans="1:6" ht="15.75" thickBot="1">
      <c r="A34" s="296" t="s">
        <v>63</v>
      </c>
      <c r="B34" s="304">
        <f t="shared" si="4"/>
        <v>0.25473601469887447</v>
      </c>
      <c r="C34" s="304">
        <f t="shared" si="4"/>
        <v>0.18724688342269574</v>
      </c>
      <c r="D34" s="304">
        <f t="shared" si="4"/>
        <v>0.19294897083228846</v>
      </c>
      <c r="E34" s="304">
        <f t="shared" si="4"/>
        <v>5.3795649289978813E-2</v>
      </c>
      <c r="F34" s="316">
        <f t="shared" si="4"/>
        <v>7.4885794602421079E-3</v>
      </c>
    </row>
    <row r="35" spans="1:6" ht="15.75" thickBot="1">
      <c r="A35" s="296" t="s">
        <v>64</v>
      </c>
      <c r="B35" s="304">
        <f t="shared" ref="B35:F38" si="5">+B15/B$18</f>
        <v>0.14565464522753288</v>
      </c>
      <c r="C35" s="304">
        <f t="shared" si="5"/>
        <v>9.7641392562170054E-2</v>
      </c>
      <c r="D35" s="304">
        <f t="shared" si="5"/>
        <v>0.10798217874081335</v>
      </c>
      <c r="E35" s="304">
        <f t="shared" si="5"/>
        <v>4.831822771155634E-2</v>
      </c>
      <c r="F35" s="316">
        <f t="shared" si="5"/>
        <v>7.7551836543451333E-3</v>
      </c>
    </row>
    <row r="36" spans="1:6" ht="15.75" thickBot="1">
      <c r="A36" s="296" t="s">
        <v>65</v>
      </c>
      <c r="B36" s="304">
        <f t="shared" ref="B36:F36" si="6">+B16/B$18</f>
        <v>3.7406473989575195E-2</v>
      </c>
      <c r="C36" s="304">
        <f t="shared" si="6"/>
        <v>2.4348949722498337E-2</v>
      </c>
      <c r="D36" s="304">
        <f t="shared" si="6"/>
        <v>2.8860390938484633E-2</v>
      </c>
      <c r="E36" s="304">
        <f t="shared" si="6"/>
        <v>3.0073407931300866E-3</v>
      </c>
      <c r="F36" s="316">
        <f t="shared" si="6"/>
        <v>8.5851608033311801E-4</v>
      </c>
    </row>
    <row r="37" spans="1:6" ht="15.75" thickBot="1">
      <c r="A37" s="306" t="s">
        <v>67</v>
      </c>
      <c r="B37" s="307">
        <f t="shared" si="5"/>
        <v>0.43779713391598257</v>
      </c>
      <c r="C37" s="307">
        <f t="shared" si="5"/>
        <v>0.30923722570736412</v>
      </c>
      <c r="D37" s="307">
        <f t="shared" si="5"/>
        <v>0.32979154051158643</v>
      </c>
      <c r="E37" s="307">
        <f t="shared" si="5"/>
        <v>0.10512121779466524</v>
      </c>
      <c r="F37" s="318">
        <f t="shared" si="5"/>
        <v>1.6102279194920358E-2</v>
      </c>
    </row>
    <row r="38" spans="1:6" ht="15.75" thickBot="1">
      <c r="A38" s="308" t="s">
        <v>53</v>
      </c>
      <c r="B38" s="319">
        <f t="shared" si="5"/>
        <v>1</v>
      </c>
      <c r="C38" s="319">
        <f t="shared" si="5"/>
        <v>1</v>
      </c>
      <c r="D38" s="319">
        <f t="shared" si="5"/>
        <v>1</v>
      </c>
      <c r="E38" s="319">
        <f t="shared" si="5"/>
        <v>1</v>
      </c>
      <c r="F38" s="320">
        <f t="shared" si="5"/>
        <v>1</v>
      </c>
    </row>
    <row r="39" spans="1:6">
      <c r="A39" s="8"/>
      <c r="B39" s="8"/>
      <c r="C39" s="8"/>
      <c r="D39" s="8"/>
      <c r="E39" s="8"/>
    </row>
    <row r="40" spans="1:6" ht="14.45" customHeight="1">
      <c r="A40" s="413" t="s">
        <v>249</v>
      </c>
      <c r="B40" s="413"/>
      <c r="C40" s="413"/>
      <c r="D40" s="413"/>
      <c r="E40" s="413"/>
    </row>
    <row r="41" spans="1:6">
      <c r="A41" s="90" t="s">
        <v>243</v>
      </c>
      <c r="B41" s="90"/>
      <c r="C41" s="90"/>
      <c r="D41" s="90"/>
      <c r="E41" s="90"/>
    </row>
    <row r="42" spans="1:6">
      <c r="A42" s="8"/>
      <c r="B42" s="8"/>
      <c r="C42" s="8"/>
      <c r="D42" s="8"/>
      <c r="E42" s="8"/>
    </row>
    <row r="43" spans="1:6">
      <c r="A43" s="37" t="s">
        <v>547</v>
      </c>
      <c r="D43" s="8"/>
      <c r="E43" s="8"/>
    </row>
  </sheetData>
  <mergeCells count="4">
    <mergeCell ref="A40:E40"/>
    <mergeCell ref="A23:F23"/>
    <mergeCell ref="A1:F1"/>
    <mergeCell ref="A2:F2"/>
  </mergeCells>
  <hyperlinks>
    <hyperlink ref="A1:E1" location="CONTENIDO!A1" display="ESPECIAL DE CARGA - COSTOS DE OPERACIÓN 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0"/>
  <sheetViews>
    <sheetView topLeftCell="E1" workbookViewId="0">
      <selection activeCell="B3" sqref="B3:T3"/>
    </sheetView>
  </sheetViews>
  <sheetFormatPr baseColWidth="10" defaultRowHeight="14.25"/>
  <cols>
    <col min="1" max="1" width="6.3984375" customWidth="1"/>
    <col min="2" max="2" width="8.19921875" style="171" customWidth="1"/>
    <col min="3" max="3" width="4.09765625" style="1" customWidth="1"/>
    <col min="4" max="4" width="9.5" style="171" customWidth="1"/>
    <col min="5" max="5" width="12.5" style="1" customWidth="1"/>
    <col min="6" max="6" width="10.5" style="1" customWidth="1"/>
    <col min="7" max="7" width="10.796875" style="1" customWidth="1"/>
    <col min="8" max="8" width="12" style="1" customWidth="1"/>
    <col min="9" max="9" width="11.796875" style="1" customWidth="1"/>
    <col min="10" max="10" width="12.296875" style="1" customWidth="1"/>
    <col min="11" max="11" width="10.796875" style="1" customWidth="1"/>
    <col min="12" max="12" width="10.19921875" style="1" customWidth="1"/>
    <col min="13" max="13" width="7.69921875" style="1" customWidth="1"/>
    <col min="14" max="14" width="11.69921875" style="1" customWidth="1"/>
    <col min="15" max="15" width="10.796875" style="1" customWidth="1"/>
    <col min="16" max="16" width="11.09765625" style="1" customWidth="1"/>
    <col min="17" max="17" width="12.59765625" style="1" customWidth="1"/>
    <col min="18" max="18" width="8.296875" style="147" customWidth="1"/>
    <col min="19" max="19" width="8.8984375" style="147" customWidth="1"/>
    <col min="20" max="20" width="9.5" style="147" customWidth="1"/>
    <col min="243" max="243" width="4.09765625" customWidth="1"/>
    <col min="244" max="244" width="4.8984375" customWidth="1"/>
    <col min="245" max="245" width="6.5" customWidth="1"/>
    <col min="246" max="246" width="8.19921875" customWidth="1"/>
    <col min="247" max="247" width="25.3984375" customWidth="1"/>
    <col min="248" max="248" width="28.59765625" customWidth="1"/>
    <col min="249" max="249" width="24.5" customWidth="1"/>
    <col min="250" max="250" width="27.796875" customWidth="1"/>
    <col min="251" max="252" width="18.796875" customWidth="1"/>
    <col min="253" max="253" width="27.796875" customWidth="1"/>
    <col min="254" max="254" width="31.09765625" customWidth="1"/>
    <col min="255" max="255" width="20.5" customWidth="1"/>
    <col min="256" max="256" width="23.69921875" customWidth="1"/>
    <col min="257" max="257" width="26.19921875" customWidth="1"/>
    <col min="258" max="258" width="29.5" customWidth="1"/>
    <col min="259" max="259" width="18.796875" customWidth="1"/>
    <col min="260" max="260" width="22.09765625" customWidth="1"/>
    <col min="261" max="261" width="19.59765625" customWidth="1"/>
    <col min="262" max="262" width="22.8984375" customWidth="1"/>
    <col min="263" max="263" width="18.796875" customWidth="1"/>
    <col min="264" max="264" width="19.59765625" customWidth="1"/>
    <col min="265" max="265" width="21.296875" customWidth="1"/>
    <col min="266" max="266" width="24.5" customWidth="1"/>
    <col min="267" max="269" width="18.796875" customWidth="1"/>
    <col min="270" max="270" width="22.09765625" customWidth="1"/>
    <col min="271" max="271" width="18.796875" customWidth="1"/>
    <col min="272" max="272" width="163.59765625" customWidth="1"/>
    <col min="273" max="273" width="8.19921875" customWidth="1"/>
    <col min="274" max="274" width="9.796875" customWidth="1"/>
    <col min="275" max="275" width="10.59765625" customWidth="1"/>
    <col min="276" max="276" width="13.09765625" customWidth="1"/>
    <col min="499" max="499" width="4.09765625" customWidth="1"/>
    <col min="500" max="500" width="4.8984375" customWidth="1"/>
    <col min="501" max="501" width="6.5" customWidth="1"/>
    <col min="502" max="502" width="8.19921875" customWidth="1"/>
    <col min="503" max="503" width="25.3984375" customWidth="1"/>
    <col min="504" max="504" width="28.59765625" customWidth="1"/>
    <col min="505" max="505" width="24.5" customWidth="1"/>
    <col min="506" max="506" width="27.796875" customWidth="1"/>
    <col min="507" max="508" width="18.796875" customWidth="1"/>
    <col min="509" max="509" width="27.796875" customWidth="1"/>
    <col min="510" max="510" width="31.09765625" customWidth="1"/>
    <col min="511" max="511" width="20.5" customWidth="1"/>
    <col min="512" max="512" width="23.69921875" customWidth="1"/>
    <col min="513" max="513" width="26.19921875" customWidth="1"/>
    <col min="514" max="514" width="29.5" customWidth="1"/>
    <col min="515" max="515" width="18.796875" customWidth="1"/>
    <col min="516" max="516" width="22.09765625" customWidth="1"/>
    <col min="517" max="517" width="19.59765625" customWidth="1"/>
    <col min="518" max="518" width="22.8984375" customWidth="1"/>
    <col min="519" max="519" width="18.796875" customWidth="1"/>
    <col min="520" max="520" width="19.59765625" customWidth="1"/>
    <col min="521" max="521" width="21.296875" customWidth="1"/>
    <col min="522" max="522" width="24.5" customWidth="1"/>
    <col min="523" max="525" width="18.796875" customWidth="1"/>
    <col min="526" max="526" width="22.09765625" customWidth="1"/>
    <col min="527" max="527" width="18.796875" customWidth="1"/>
    <col min="528" max="528" width="163.59765625" customWidth="1"/>
    <col min="529" max="529" width="8.19921875" customWidth="1"/>
    <col min="530" max="530" width="9.796875" customWidth="1"/>
    <col min="531" max="531" width="10.59765625" customWidth="1"/>
    <col min="532" max="532" width="13.09765625" customWidth="1"/>
    <col min="755" max="755" width="4.09765625" customWidth="1"/>
    <col min="756" max="756" width="4.8984375" customWidth="1"/>
    <col min="757" max="757" width="6.5" customWidth="1"/>
    <col min="758" max="758" width="8.19921875" customWidth="1"/>
    <col min="759" max="759" width="25.3984375" customWidth="1"/>
    <col min="760" max="760" width="28.59765625" customWidth="1"/>
    <col min="761" max="761" width="24.5" customWidth="1"/>
    <col min="762" max="762" width="27.796875" customWidth="1"/>
    <col min="763" max="764" width="18.796875" customWidth="1"/>
    <col min="765" max="765" width="27.796875" customWidth="1"/>
    <col min="766" max="766" width="31.09765625" customWidth="1"/>
    <col min="767" max="767" width="20.5" customWidth="1"/>
    <col min="768" max="768" width="23.69921875" customWidth="1"/>
    <col min="769" max="769" width="26.19921875" customWidth="1"/>
    <col min="770" max="770" width="29.5" customWidth="1"/>
    <col min="771" max="771" width="18.796875" customWidth="1"/>
    <col min="772" max="772" width="22.09765625" customWidth="1"/>
    <col min="773" max="773" width="19.59765625" customWidth="1"/>
    <col min="774" max="774" width="22.8984375" customWidth="1"/>
    <col min="775" max="775" width="18.796875" customWidth="1"/>
    <col min="776" max="776" width="19.59765625" customWidth="1"/>
    <col min="777" max="777" width="21.296875" customWidth="1"/>
    <col min="778" max="778" width="24.5" customWidth="1"/>
    <col min="779" max="781" width="18.796875" customWidth="1"/>
    <col min="782" max="782" width="22.09765625" customWidth="1"/>
    <col min="783" max="783" width="18.796875" customWidth="1"/>
    <col min="784" max="784" width="163.59765625" customWidth="1"/>
    <col min="785" max="785" width="8.19921875" customWidth="1"/>
    <col min="786" max="786" width="9.796875" customWidth="1"/>
    <col min="787" max="787" width="10.59765625" customWidth="1"/>
    <col min="788" max="788" width="13.09765625" customWidth="1"/>
    <col min="1011" max="1011" width="4.09765625" customWidth="1"/>
    <col min="1012" max="1012" width="4.8984375" customWidth="1"/>
    <col min="1013" max="1013" width="6.5" customWidth="1"/>
    <col min="1014" max="1014" width="8.19921875" customWidth="1"/>
    <col min="1015" max="1015" width="25.3984375" customWidth="1"/>
    <col min="1016" max="1016" width="28.59765625" customWidth="1"/>
    <col min="1017" max="1017" width="24.5" customWidth="1"/>
    <col min="1018" max="1018" width="27.796875" customWidth="1"/>
    <col min="1019" max="1020" width="18.796875" customWidth="1"/>
    <col min="1021" max="1021" width="27.796875" customWidth="1"/>
    <col min="1022" max="1022" width="31.09765625" customWidth="1"/>
    <col min="1023" max="1023" width="20.5" customWidth="1"/>
    <col min="1024" max="1024" width="23.69921875" customWidth="1"/>
    <col min="1025" max="1025" width="26.19921875" customWidth="1"/>
    <col min="1026" max="1026" width="29.5" customWidth="1"/>
    <col min="1027" max="1027" width="18.796875" customWidth="1"/>
    <col min="1028" max="1028" width="22.09765625" customWidth="1"/>
    <col min="1029" max="1029" width="19.59765625" customWidth="1"/>
    <col min="1030" max="1030" width="22.8984375" customWidth="1"/>
    <col min="1031" max="1031" width="18.796875" customWidth="1"/>
    <col min="1032" max="1032" width="19.59765625" customWidth="1"/>
    <col min="1033" max="1033" width="21.296875" customWidth="1"/>
    <col min="1034" max="1034" width="24.5" customWidth="1"/>
    <col min="1035" max="1037" width="18.796875" customWidth="1"/>
    <col min="1038" max="1038" width="22.09765625" customWidth="1"/>
    <col min="1039" max="1039" width="18.796875" customWidth="1"/>
    <col min="1040" max="1040" width="163.59765625" customWidth="1"/>
    <col min="1041" max="1041" width="8.19921875" customWidth="1"/>
    <col min="1042" max="1042" width="9.796875" customWidth="1"/>
    <col min="1043" max="1043" width="10.59765625" customWidth="1"/>
    <col min="1044" max="1044" width="13.09765625" customWidth="1"/>
    <col min="1267" max="1267" width="4.09765625" customWidth="1"/>
    <col min="1268" max="1268" width="4.8984375" customWidth="1"/>
    <col min="1269" max="1269" width="6.5" customWidth="1"/>
    <col min="1270" max="1270" width="8.19921875" customWidth="1"/>
    <col min="1271" max="1271" width="25.3984375" customWidth="1"/>
    <col min="1272" max="1272" width="28.59765625" customWidth="1"/>
    <col min="1273" max="1273" width="24.5" customWidth="1"/>
    <col min="1274" max="1274" width="27.796875" customWidth="1"/>
    <col min="1275" max="1276" width="18.796875" customWidth="1"/>
    <col min="1277" max="1277" width="27.796875" customWidth="1"/>
    <col min="1278" max="1278" width="31.09765625" customWidth="1"/>
    <col min="1279" max="1279" width="20.5" customWidth="1"/>
    <col min="1280" max="1280" width="23.69921875" customWidth="1"/>
    <col min="1281" max="1281" width="26.19921875" customWidth="1"/>
    <col min="1282" max="1282" width="29.5" customWidth="1"/>
    <col min="1283" max="1283" width="18.796875" customWidth="1"/>
    <col min="1284" max="1284" width="22.09765625" customWidth="1"/>
    <col min="1285" max="1285" width="19.59765625" customWidth="1"/>
    <col min="1286" max="1286" width="22.8984375" customWidth="1"/>
    <col min="1287" max="1287" width="18.796875" customWidth="1"/>
    <col min="1288" max="1288" width="19.59765625" customWidth="1"/>
    <col min="1289" max="1289" width="21.296875" customWidth="1"/>
    <col min="1290" max="1290" width="24.5" customWidth="1"/>
    <col min="1291" max="1293" width="18.796875" customWidth="1"/>
    <col min="1294" max="1294" width="22.09765625" customWidth="1"/>
    <col min="1295" max="1295" width="18.796875" customWidth="1"/>
    <col min="1296" max="1296" width="163.59765625" customWidth="1"/>
    <col min="1297" max="1297" width="8.19921875" customWidth="1"/>
    <col min="1298" max="1298" width="9.796875" customWidth="1"/>
    <col min="1299" max="1299" width="10.59765625" customWidth="1"/>
    <col min="1300" max="1300" width="13.09765625" customWidth="1"/>
    <col min="1523" max="1523" width="4.09765625" customWidth="1"/>
    <col min="1524" max="1524" width="4.8984375" customWidth="1"/>
    <col min="1525" max="1525" width="6.5" customWidth="1"/>
    <col min="1526" max="1526" width="8.19921875" customWidth="1"/>
    <col min="1527" max="1527" width="25.3984375" customWidth="1"/>
    <col min="1528" max="1528" width="28.59765625" customWidth="1"/>
    <col min="1529" max="1529" width="24.5" customWidth="1"/>
    <col min="1530" max="1530" width="27.796875" customWidth="1"/>
    <col min="1531" max="1532" width="18.796875" customWidth="1"/>
    <col min="1533" max="1533" width="27.796875" customWidth="1"/>
    <col min="1534" max="1534" width="31.09765625" customWidth="1"/>
    <col min="1535" max="1535" width="20.5" customWidth="1"/>
    <col min="1536" max="1536" width="23.69921875" customWidth="1"/>
    <col min="1537" max="1537" width="26.19921875" customWidth="1"/>
    <col min="1538" max="1538" width="29.5" customWidth="1"/>
    <col min="1539" max="1539" width="18.796875" customWidth="1"/>
    <col min="1540" max="1540" width="22.09765625" customWidth="1"/>
    <col min="1541" max="1541" width="19.59765625" customWidth="1"/>
    <col min="1542" max="1542" width="22.8984375" customWidth="1"/>
    <col min="1543" max="1543" width="18.796875" customWidth="1"/>
    <col min="1544" max="1544" width="19.59765625" customWidth="1"/>
    <col min="1545" max="1545" width="21.296875" customWidth="1"/>
    <col min="1546" max="1546" width="24.5" customWidth="1"/>
    <col min="1547" max="1549" width="18.796875" customWidth="1"/>
    <col min="1550" max="1550" width="22.09765625" customWidth="1"/>
    <col min="1551" max="1551" width="18.796875" customWidth="1"/>
    <col min="1552" max="1552" width="163.59765625" customWidth="1"/>
    <col min="1553" max="1553" width="8.19921875" customWidth="1"/>
    <col min="1554" max="1554" width="9.796875" customWidth="1"/>
    <col min="1555" max="1555" width="10.59765625" customWidth="1"/>
    <col min="1556" max="1556" width="13.09765625" customWidth="1"/>
    <col min="1779" max="1779" width="4.09765625" customWidth="1"/>
    <col min="1780" max="1780" width="4.8984375" customWidth="1"/>
    <col min="1781" max="1781" width="6.5" customWidth="1"/>
    <col min="1782" max="1782" width="8.19921875" customWidth="1"/>
    <col min="1783" max="1783" width="25.3984375" customWidth="1"/>
    <col min="1784" max="1784" width="28.59765625" customWidth="1"/>
    <col min="1785" max="1785" width="24.5" customWidth="1"/>
    <col min="1786" max="1786" width="27.796875" customWidth="1"/>
    <col min="1787" max="1788" width="18.796875" customWidth="1"/>
    <col min="1789" max="1789" width="27.796875" customWidth="1"/>
    <col min="1790" max="1790" width="31.09765625" customWidth="1"/>
    <col min="1791" max="1791" width="20.5" customWidth="1"/>
    <col min="1792" max="1792" width="23.69921875" customWidth="1"/>
    <col min="1793" max="1793" width="26.19921875" customWidth="1"/>
    <col min="1794" max="1794" width="29.5" customWidth="1"/>
    <col min="1795" max="1795" width="18.796875" customWidth="1"/>
    <col min="1796" max="1796" width="22.09765625" customWidth="1"/>
    <col min="1797" max="1797" width="19.59765625" customWidth="1"/>
    <col min="1798" max="1798" width="22.8984375" customWidth="1"/>
    <col min="1799" max="1799" width="18.796875" customWidth="1"/>
    <col min="1800" max="1800" width="19.59765625" customWidth="1"/>
    <col min="1801" max="1801" width="21.296875" customWidth="1"/>
    <col min="1802" max="1802" width="24.5" customWidth="1"/>
    <col min="1803" max="1805" width="18.796875" customWidth="1"/>
    <col min="1806" max="1806" width="22.09765625" customWidth="1"/>
    <col min="1807" max="1807" width="18.796875" customWidth="1"/>
    <col min="1808" max="1808" width="163.59765625" customWidth="1"/>
    <col min="1809" max="1809" width="8.19921875" customWidth="1"/>
    <col min="1810" max="1810" width="9.796875" customWidth="1"/>
    <col min="1811" max="1811" width="10.59765625" customWidth="1"/>
    <col min="1812" max="1812" width="13.09765625" customWidth="1"/>
    <col min="2035" max="2035" width="4.09765625" customWidth="1"/>
    <col min="2036" max="2036" width="4.8984375" customWidth="1"/>
    <col min="2037" max="2037" width="6.5" customWidth="1"/>
    <col min="2038" max="2038" width="8.19921875" customWidth="1"/>
    <col min="2039" max="2039" width="25.3984375" customWidth="1"/>
    <col min="2040" max="2040" width="28.59765625" customWidth="1"/>
    <col min="2041" max="2041" width="24.5" customWidth="1"/>
    <col min="2042" max="2042" width="27.796875" customWidth="1"/>
    <col min="2043" max="2044" width="18.796875" customWidth="1"/>
    <col min="2045" max="2045" width="27.796875" customWidth="1"/>
    <col min="2046" max="2046" width="31.09765625" customWidth="1"/>
    <col min="2047" max="2047" width="20.5" customWidth="1"/>
    <col min="2048" max="2048" width="23.69921875" customWidth="1"/>
    <col min="2049" max="2049" width="26.19921875" customWidth="1"/>
    <col min="2050" max="2050" width="29.5" customWidth="1"/>
    <col min="2051" max="2051" width="18.796875" customWidth="1"/>
    <col min="2052" max="2052" width="22.09765625" customWidth="1"/>
    <col min="2053" max="2053" width="19.59765625" customWidth="1"/>
    <col min="2054" max="2054" width="22.8984375" customWidth="1"/>
    <col min="2055" max="2055" width="18.796875" customWidth="1"/>
    <col min="2056" max="2056" width="19.59765625" customWidth="1"/>
    <col min="2057" max="2057" width="21.296875" customWidth="1"/>
    <col min="2058" max="2058" width="24.5" customWidth="1"/>
    <col min="2059" max="2061" width="18.796875" customWidth="1"/>
    <col min="2062" max="2062" width="22.09765625" customWidth="1"/>
    <col min="2063" max="2063" width="18.796875" customWidth="1"/>
    <col min="2064" max="2064" width="163.59765625" customWidth="1"/>
    <col min="2065" max="2065" width="8.19921875" customWidth="1"/>
    <col min="2066" max="2066" width="9.796875" customWidth="1"/>
    <col min="2067" max="2067" width="10.59765625" customWidth="1"/>
    <col min="2068" max="2068" width="13.09765625" customWidth="1"/>
    <col min="2291" max="2291" width="4.09765625" customWidth="1"/>
    <col min="2292" max="2292" width="4.8984375" customWidth="1"/>
    <col min="2293" max="2293" width="6.5" customWidth="1"/>
    <col min="2294" max="2294" width="8.19921875" customWidth="1"/>
    <col min="2295" max="2295" width="25.3984375" customWidth="1"/>
    <col min="2296" max="2296" width="28.59765625" customWidth="1"/>
    <col min="2297" max="2297" width="24.5" customWidth="1"/>
    <col min="2298" max="2298" width="27.796875" customWidth="1"/>
    <col min="2299" max="2300" width="18.796875" customWidth="1"/>
    <col min="2301" max="2301" width="27.796875" customWidth="1"/>
    <col min="2302" max="2302" width="31.09765625" customWidth="1"/>
    <col min="2303" max="2303" width="20.5" customWidth="1"/>
    <col min="2304" max="2304" width="23.69921875" customWidth="1"/>
    <col min="2305" max="2305" width="26.19921875" customWidth="1"/>
    <col min="2306" max="2306" width="29.5" customWidth="1"/>
    <col min="2307" max="2307" width="18.796875" customWidth="1"/>
    <col min="2308" max="2308" width="22.09765625" customWidth="1"/>
    <col min="2309" max="2309" width="19.59765625" customWidth="1"/>
    <col min="2310" max="2310" width="22.8984375" customWidth="1"/>
    <col min="2311" max="2311" width="18.796875" customWidth="1"/>
    <col min="2312" max="2312" width="19.59765625" customWidth="1"/>
    <col min="2313" max="2313" width="21.296875" customWidth="1"/>
    <col min="2314" max="2314" width="24.5" customWidth="1"/>
    <col min="2315" max="2317" width="18.796875" customWidth="1"/>
    <col min="2318" max="2318" width="22.09765625" customWidth="1"/>
    <col min="2319" max="2319" width="18.796875" customWidth="1"/>
    <col min="2320" max="2320" width="163.59765625" customWidth="1"/>
    <col min="2321" max="2321" width="8.19921875" customWidth="1"/>
    <col min="2322" max="2322" width="9.796875" customWidth="1"/>
    <col min="2323" max="2323" width="10.59765625" customWidth="1"/>
    <col min="2324" max="2324" width="13.09765625" customWidth="1"/>
    <col min="2547" max="2547" width="4.09765625" customWidth="1"/>
    <col min="2548" max="2548" width="4.8984375" customWidth="1"/>
    <col min="2549" max="2549" width="6.5" customWidth="1"/>
    <col min="2550" max="2550" width="8.19921875" customWidth="1"/>
    <col min="2551" max="2551" width="25.3984375" customWidth="1"/>
    <col min="2552" max="2552" width="28.59765625" customWidth="1"/>
    <col min="2553" max="2553" width="24.5" customWidth="1"/>
    <col min="2554" max="2554" width="27.796875" customWidth="1"/>
    <col min="2555" max="2556" width="18.796875" customWidth="1"/>
    <col min="2557" max="2557" width="27.796875" customWidth="1"/>
    <col min="2558" max="2558" width="31.09765625" customWidth="1"/>
    <col min="2559" max="2559" width="20.5" customWidth="1"/>
    <col min="2560" max="2560" width="23.69921875" customWidth="1"/>
    <col min="2561" max="2561" width="26.19921875" customWidth="1"/>
    <col min="2562" max="2562" width="29.5" customWidth="1"/>
    <col min="2563" max="2563" width="18.796875" customWidth="1"/>
    <col min="2564" max="2564" width="22.09765625" customWidth="1"/>
    <col min="2565" max="2565" width="19.59765625" customWidth="1"/>
    <col min="2566" max="2566" width="22.8984375" customWidth="1"/>
    <col min="2567" max="2567" width="18.796875" customWidth="1"/>
    <col min="2568" max="2568" width="19.59765625" customWidth="1"/>
    <col min="2569" max="2569" width="21.296875" customWidth="1"/>
    <col min="2570" max="2570" width="24.5" customWidth="1"/>
    <col min="2571" max="2573" width="18.796875" customWidth="1"/>
    <col min="2574" max="2574" width="22.09765625" customWidth="1"/>
    <col min="2575" max="2575" width="18.796875" customWidth="1"/>
    <col min="2576" max="2576" width="163.59765625" customWidth="1"/>
    <col min="2577" max="2577" width="8.19921875" customWidth="1"/>
    <col min="2578" max="2578" width="9.796875" customWidth="1"/>
    <col min="2579" max="2579" width="10.59765625" customWidth="1"/>
    <col min="2580" max="2580" width="13.09765625" customWidth="1"/>
    <col min="2803" max="2803" width="4.09765625" customWidth="1"/>
    <col min="2804" max="2804" width="4.8984375" customWidth="1"/>
    <col min="2805" max="2805" width="6.5" customWidth="1"/>
    <col min="2806" max="2806" width="8.19921875" customWidth="1"/>
    <col min="2807" max="2807" width="25.3984375" customWidth="1"/>
    <col min="2808" max="2808" width="28.59765625" customWidth="1"/>
    <col min="2809" max="2809" width="24.5" customWidth="1"/>
    <col min="2810" max="2810" width="27.796875" customWidth="1"/>
    <col min="2811" max="2812" width="18.796875" customWidth="1"/>
    <col min="2813" max="2813" width="27.796875" customWidth="1"/>
    <col min="2814" max="2814" width="31.09765625" customWidth="1"/>
    <col min="2815" max="2815" width="20.5" customWidth="1"/>
    <col min="2816" max="2816" width="23.69921875" customWidth="1"/>
    <col min="2817" max="2817" width="26.19921875" customWidth="1"/>
    <col min="2818" max="2818" width="29.5" customWidth="1"/>
    <col min="2819" max="2819" width="18.796875" customWidth="1"/>
    <col min="2820" max="2820" width="22.09765625" customWidth="1"/>
    <col min="2821" max="2821" width="19.59765625" customWidth="1"/>
    <col min="2822" max="2822" width="22.8984375" customWidth="1"/>
    <col min="2823" max="2823" width="18.796875" customWidth="1"/>
    <col min="2824" max="2824" width="19.59765625" customWidth="1"/>
    <col min="2825" max="2825" width="21.296875" customWidth="1"/>
    <col min="2826" max="2826" width="24.5" customWidth="1"/>
    <col min="2827" max="2829" width="18.796875" customWidth="1"/>
    <col min="2830" max="2830" width="22.09765625" customWidth="1"/>
    <col min="2831" max="2831" width="18.796875" customWidth="1"/>
    <col min="2832" max="2832" width="163.59765625" customWidth="1"/>
    <col min="2833" max="2833" width="8.19921875" customWidth="1"/>
    <col min="2834" max="2834" width="9.796875" customWidth="1"/>
    <col min="2835" max="2835" width="10.59765625" customWidth="1"/>
    <col min="2836" max="2836" width="13.09765625" customWidth="1"/>
    <col min="3059" max="3059" width="4.09765625" customWidth="1"/>
    <col min="3060" max="3060" width="4.8984375" customWidth="1"/>
    <col min="3061" max="3061" width="6.5" customWidth="1"/>
    <col min="3062" max="3062" width="8.19921875" customWidth="1"/>
    <col min="3063" max="3063" width="25.3984375" customWidth="1"/>
    <col min="3064" max="3064" width="28.59765625" customWidth="1"/>
    <col min="3065" max="3065" width="24.5" customWidth="1"/>
    <col min="3066" max="3066" width="27.796875" customWidth="1"/>
    <col min="3067" max="3068" width="18.796875" customWidth="1"/>
    <col min="3069" max="3069" width="27.796875" customWidth="1"/>
    <col min="3070" max="3070" width="31.09765625" customWidth="1"/>
    <col min="3071" max="3071" width="20.5" customWidth="1"/>
    <col min="3072" max="3072" width="23.69921875" customWidth="1"/>
    <col min="3073" max="3073" width="26.19921875" customWidth="1"/>
    <col min="3074" max="3074" width="29.5" customWidth="1"/>
    <col min="3075" max="3075" width="18.796875" customWidth="1"/>
    <col min="3076" max="3076" width="22.09765625" customWidth="1"/>
    <col min="3077" max="3077" width="19.59765625" customWidth="1"/>
    <col min="3078" max="3078" width="22.8984375" customWidth="1"/>
    <col min="3079" max="3079" width="18.796875" customWidth="1"/>
    <col min="3080" max="3080" width="19.59765625" customWidth="1"/>
    <col min="3081" max="3081" width="21.296875" customWidth="1"/>
    <col min="3082" max="3082" width="24.5" customWidth="1"/>
    <col min="3083" max="3085" width="18.796875" customWidth="1"/>
    <col min="3086" max="3086" width="22.09765625" customWidth="1"/>
    <col min="3087" max="3087" width="18.796875" customWidth="1"/>
    <col min="3088" max="3088" width="163.59765625" customWidth="1"/>
    <col min="3089" max="3089" width="8.19921875" customWidth="1"/>
    <col min="3090" max="3090" width="9.796875" customWidth="1"/>
    <col min="3091" max="3091" width="10.59765625" customWidth="1"/>
    <col min="3092" max="3092" width="13.09765625" customWidth="1"/>
    <col min="3315" max="3315" width="4.09765625" customWidth="1"/>
    <col min="3316" max="3316" width="4.8984375" customWidth="1"/>
    <col min="3317" max="3317" width="6.5" customWidth="1"/>
    <col min="3318" max="3318" width="8.19921875" customWidth="1"/>
    <col min="3319" max="3319" width="25.3984375" customWidth="1"/>
    <col min="3320" max="3320" width="28.59765625" customWidth="1"/>
    <col min="3321" max="3321" width="24.5" customWidth="1"/>
    <col min="3322" max="3322" width="27.796875" customWidth="1"/>
    <col min="3323" max="3324" width="18.796875" customWidth="1"/>
    <col min="3325" max="3325" width="27.796875" customWidth="1"/>
    <col min="3326" max="3326" width="31.09765625" customWidth="1"/>
    <col min="3327" max="3327" width="20.5" customWidth="1"/>
    <col min="3328" max="3328" width="23.69921875" customWidth="1"/>
    <col min="3329" max="3329" width="26.19921875" customWidth="1"/>
    <col min="3330" max="3330" width="29.5" customWidth="1"/>
    <col min="3331" max="3331" width="18.796875" customWidth="1"/>
    <col min="3332" max="3332" width="22.09765625" customWidth="1"/>
    <col min="3333" max="3333" width="19.59765625" customWidth="1"/>
    <col min="3334" max="3334" width="22.8984375" customWidth="1"/>
    <col min="3335" max="3335" width="18.796875" customWidth="1"/>
    <col min="3336" max="3336" width="19.59765625" customWidth="1"/>
    <col min="3337" max="3337" width="21.296875" customWidth="1"/>
    <col min="3338" max="3338" width="24.5" customWidth="1"/>
    <col min="3339" max="3341" width="18.796875" customWidth="1"/>
    <col min="3342" max="3342" width="22.09765625" customWidth="1"/>
    <col min="3343" max="3343" width="18.796875" customWidth="1"/>
    <col min="3344" max="3344" width="163.59765625" customWidth="1"/>
    <col min="3345" max="3345" width="8.19921875" customWidth="1"/>
    <col min="3346" max="3346" width="9.796875" customWidth="1"/>
    <col min="3347" max="3347" width="10.59765625" customWidth="1"/>
    <col min="3348" max="3348" width="13.09765625" customWidth="1"/>
    <col min="3571" max="3571" width="4.09765625" customWidth="1"/>
    <col min="3572" max="3572" width="4.8984375" customWidth="1"/>
    <col min="3573" max="3573" width="6.5" customWidth="1"/>
    <col min="3574" max="3574" width="8.19921875" customWidth="1"/>
    <col min="3575" max="3575" width="25.3984375" customWidth="1"/>
    <col min="3576" max="3576" width="28.59765625" customWidth="1"/>
    <col min="3577" max="3577" width="24.5" customWidth="1"/>
    <col min="3578" max="3578" width="27.796875" customWidth="1"/>
    <col min="3579" max="3580" width="18.796875" customWidth="1"/>
    <col min="3581" max="3581" width="27.796875" customWidth="1"/>
    <col min="3582" max="3582" width="31.09765625" customWidth="1"/>
    <col min="3583" max="3583" width="20.5" customWidth="1"/>
    <col min="3584" max="3584" width="23.69921875" customWidth="1"/>
    <col min="3585" max="3585" width="26.19921875" customWidth="1"/>
    <col min="3586" max="3586" width="29.5" customWidth="1"/>
    <col min="3587" max="3587" width="18.796875" customWidth="1"/>
    <col min="3588" max="3588" width="22.09765625" customWidth="1"/>
    <col min="3589" max="3589" width="19.59765625" customWidth="1"/>
    <col min="3590" max="3590" width="22.8984375" customWidth="1"/>
    <col min="3591" max="3591" width="18.796875" customWidth="1"/>
    <col min="3592" max="3592" width="19.59765625" customWidth="1"/>
    <col min="3593" max="3593" width="21.296875" customWidth="1"/>
    <col min="3594" max="3594" width="24.5" customWidth="1"/>
    <col min="3595" max="3597" width="18.796875" customWidth="1"/>
    <col min="3598" max="3598" width="22.09765625" customWidth="1"/>
    <col min="3599" max="3599" width="18.796875" customWidth="1"/>
    <col min="3600" max="3600" width="163.59765625" customWidth="1"/>
    <col min="3601" max="3601" width="8.19921875" customWidth="1"/>
    <col min="3602" max="3602" width="9.796875" customWidth="1"/>
    <col min="3603" max="3603" width="10.59765625" customWidth="1"/>
    <col min="3604" max="3604" width="13.09765625" customWidth="1"/>
    <col min="3827" max="3827" width="4.09765625" customWidth="1"/>
    <col min="3828" max="3828" width="4.8984375" customWidth="1"/>
    <col min="3829" max="3829" width="6.5" customWidth="1"/>
    <col min="3830" max="3830" width="8.19921875" customWidth="1"/>
    <col min="3831" max="3831" width="25.3984375" customWidth="1"/>
    <col min="3832" max="3832" width="28.59765625" customWidth="1"/>
    <col min="3833" max="3833" width="24.5" customWidth="1"/>
    <col min="3834" max="3834" width="27.796875" customWidth="1"/>
    <col min="3835" max="3836" width="18.796875" customWidth="1"/>
    <col min="3837" max="3837" width="27.796875" customWidth="1"/>
    <col min="3838" max="3838" width="31.09765625" customWidth="1"/>
    <col min="3839" max="3839" width="20.5" customWidth="1"/>
    <col min="3840" max="3840" width="23.69921875" customWidth="1"/>
    <col min="3841" max="3841" width="26.19921875" customWidth="1"/>
    <col min="3842" max="3842" width="29.5" customWidth="1"/>
    <col min="3843" max="3843" width="18.796875" customWidth="1"/>
    <col min="3844" max="3844" width="22.09765625" customWidth="1"/>
    <col min="3845" max="3845" width="19.59765625" customWidth="1"/>
    <col min="3846" max="3846" width="22.8984375" customWidth="1"/>
    <col min="3847" max="3847" width="18.796875" customWidth="1"/>
    <col min="3848" max="3848" width="19.59765625" customWidth="1"/>
    <col min="3849" max="3849" width="21.296875" customWidth="1"/>
    <col min="3850" max="3850" width="24.5" customWidth="1"/>
    <col min="3851" max="3853" width="18.796875" customWidth="1"/>
    <col min="3854" max="3854" width="22.09765625" customWidth="1"/>
    <col min="3855" max="3855" width="18.796875" customWidth="1"/>
    <col min="3856" max="3856" width="163.59765625" customWidth="1"/>
    <col min="3857" max="3857" width="8.19921875" customWidth="1"/>
    <col min="3858" max="3858" width="9.796875" customWidth="1"/>
    <col min="3859" max="3859" width="10.59765625" customWidth="1"/>
    <col min="3860" max="3860" width="13.09765625" customWidth="1"/>
    <col min="4083" max="4083" width="4.09765625" customWidth="1"/>
    <col min="4084" max="4084" width="4.8984375" customWidth="1"/>
    <col min="4085" max="4085" width="6.5" customWidth="1"/>
    <col min="4086" max="4086" width="8.19921875" customWidth="1"/>
    <col min="4087" max="4087" width="25.3984375" customWidth="1"/>
    <col min="4088" max="4088" width="28.59765625" customWidth="1"/>
    <col min="4089" max="4089" width="24.5" customWidth="1"/>
    <col min="4090" max="4090" width="27.796875" customWidth="1"/>
    <col min="4091" max="4092" width="18.796875" customWidth="1"/>
    <col min="4093" max="4093" width="27.796875" customWidth="1"/>
    <col min="4094" max="4094" width="31.09765625" customWidth="1"/>
    <col min="4095" max="4095" width="20.5" customWidth="1"/>
    <col min="4096" max="4096" width="23.69921875" customWidth="1"/>
    <col min="4097" max="4097" width="26.19921875" customWidth="1"/>
    <col min="4098" max="4098" width="29.5" customWidth="1"/>
    <col min="4099" max="4099" width="18.796875" customWidth="1"/>
    <col min="4100" max="4100" width="22.09765625" customWidth="1"/>
    <col min="4101" max="4101" width="19.59765625" customWidth="1"/>
    <col min="4102" max="4102" width="22.8984375" customWidth="1"/>
    <col min="4103" max="4103" width="18.796875" customWidth="1"/>
    <col min="4104" max="4104" width="19.59765625" customWidth="1"/>
    <col min="4105" max="4105" width="21.296875" customWidth="1"/>
    <col min="4106" max="4106" width="24.5" customWidth="1"/>
    <col min="4107" max="4109" width="18.796875" customWidth="1"/>
    <col min="4110" max="4110" width="22.09765625" customWidth="1"/>
    <col min="4111" max="4111" width="18.796875" customWidth="1"/>
    <col min="4112" max="4112" width="163.59765625" customWidth="1"/>
    <col min="4113" max="4113" width="8.19921875" customWidth="1"/>
    <col min="4114" max="4114" width="9.796875" customWidth="1"/>
    <col min="4115" max="4115" width="10.59765625" customWidth="1"/>
    <col min="4116" max="4116" width="13.09765625" customWidth="1"/>
    <col min="4339" max="4339" width="4.09765625" customWidth="1"/>
    <col min="4340" max="4340" width="4.8984375" customWidth="1"/>
    <col min="4341" max="4341" width="6.5" customWidth="1"/>
    <col min="4342" max="4342" width="8.19921875" customWidth="1"/>
    <col min="4343" max="4343" width="25.3984375" customWidth="1"/>
    <col min="4344" max="4344" width="28.59765625" customWidth="1"/>
    <col min="4345" max="4345" width="24.5" customWidth="1"/>
    <col min="4346" max="4346" width="27.796875" customWidth="1"/>
    <col min="4347" max="4348" width="18.796875" customWidth="1"/>
    <col min="4349" max="4349" width="27.796875" customWidth="1"/>
    <col min="4350" max="4350" width="31.09765625" customWidth="1"/>
    <col min="4351" max="4351" width="20.5" customWidth="1"/>
    <col min="4352" max="4352" width="23.69921875" customWidth="1"/>
    <col min="4353" max="4353" width="26.19921875" customWidth="1"/>
    <col min="4354" max="4354" width="29.5" customWidth="1"/>
    <col min="4355" max="4355" width="18.796875" customWidth="1"/>
    <col min="4356" max="4356" width="22.09765625" customWidth="1"/>
    <col min="4357" max="4357" width="19.59765625" customWidth="1"/>
    <col min="4358" max="4358" width="22.8984375" customWidth="1"/>
    <col min="4359" max="4359" width="18.796875" customWidth="1"/>
    <col min="4360" max="4360" width="19.59765625" customWidth="1"/>
    <col min="4361" max="4361" width="21.296875" customWidth="1"/>
    <col min="4362" max="4362" width="24.5" customWidth="1"/>
    <col min="4363" max="4365" width="18.796875" customWidth="1"/>
    <col min="4366" max="4366" width="22.09765625" customWidth="1"/>
    <col min="4367" max="4367" width="18.796875" customWidth="1"/>
    <col min="4368" max="4368" width="163.59765625" customWidth="1"/>
    <col min="4369" max="4369" width="8.19921875" customWidth="1"/>
    <col min="4370" max="4370" width="9.796875" customWidth="1"/>
    <col min="4371" max="4371" width="10.59765625" customWidth="1"/>
    <col min="4372" max="4372" width="13.09765625" customWidth="1"/>
    <col min="4595" max="4595" width="4.09765625" customWidth="1"/>
    <col min="4596" max="4596" width="4.8984375" customWidth="1"/>
    <col min="4597" max="4597" width="6.5" customWidth="1"/>
    <col min="4598" max="4598" width="8.19921875" customWidth="1"/>
    <col min="4599" max="4599" width="25.3984375" customWidth="1"/>
    <col min="4600" max="4600" width="28.59765625" customWidth="1"/>
    <col min="4601" max="4601" width="24.5" customWidth="1"/>
    <col min="4602" max="4602" width="27.796875" customWidth="1"/>
    <col min="4603" max="4604" width="18.796875" customWidth="1"/>
    <col min="4605" max="4605" width="27.796875" customWidth="1"/>
    <col min="4606" max="4606" width="31.09765625" customWidth="1"/>
    <col min="4607" max="4607" width="20.5" customWidth="1"/>
    <col min="4608" max="4608" width="23.69921875" customWidth="1"/>
    <col min="4609" max="4609" width="26.19921875" customWidth="1"/>
    <col min="4610" max="4610" width="29.5" customWidth="1"/>
    <col min="4611" max="4611" width="18.796875" customWidth="1"/>
    <col min="4612" max="4612" width="22.09765625" customWidth="1"/>
    <col min="4613" max="4613" width="19.59765625" customWidth="1"/>
    <col min="4614" max="4614" width="22.8984375" customWidth="1"/>
    <col min="4615" max="4615" width="18.796875" customWidth="1"/>
    <col min="4616" max="4616" width="19.59765625" customWidth="1"/>
    <col min="4617" max="4617" width="21.296875" customWidth="1"/>
    <col min="4618" max="4618" width="24.5" customWidth="1"/>
    <col min="4619" max="4621" width="18.796875" customWidth="1"/>
    <col min="4622" max="4622" width="22.09765625" customWidth="1"/>
    <col min="4623" max="4623" width="18.796875" customWidth="1"/>
    <col min="4624" max="4624" width="163.59765625" customWidth="1"/>
    <col min="4625" max="4625" width="8.19921875" customWidth="1"/>
    <col min="4626" max="4626" width="9.796875" customWidth="1"/>
    <col min="4627" max="4627" width="10.59765625" customWidth="1"/>
    <col min="4628" max="4628" width="13.09765625" customWidth="1"/>
    <col min="4851" max="4851" width="4.09765625" customWidth="1"/>
    <col min="4852" max="4852" width="4.8984375" customWidth="1"/>
    <col min="4853" max="4853" width="6.5" customWidth="1"/>
    <col min="4854" max="4854" width="8.19921875" customWidth="1"/>
    <col min="4855" max="4855" width="25.3984375" customWidth="1"/>
    <col min="4856" max="4856" width="28.59765625" customWidth="1"/>
    <col min="4857" max="4857" width="24.5" customWidth="1"/>
    <col min="4858" max="4858" width="27.796875" customWidth="1"/>
    <col min="4859" max="4860" width="18.796875" customWidth="1"/>
    <col min="4861" max="4861" width="27.796875" customWidth="1"/>
    <col min="4862" max="4862" width="31.09765625" customWidth="1"/>
    <col min="4863" max="4863" width="20.5" customWidth="1"/>
    <col min="4864" max="4864" width="23.69921875" customWidth="1"/>
    <col min="4865" max="4865" width="26.19921875" customWidth="1"/>
    <col min="4866" max="4866" width="29.5" customWidth="1"/>
    <col min="4867" max="4867" width="18.796875" customWidth="1"/>
    <col min="4868" max="4868" width="22.09765625" customWidth="1"/>
    <col min="4869" max="4869" width="19.59765625" customWidth="1"/>
    <col min="4870" max="4870" width="22.8984375" customWidth="1"/>
    <col min="4871" max="4871" width="18.796875" customWidth="1"/>
    <col min="4872" max="4872" width="19.59765625" customWidth="1"/>
    <col min="4873" max="4873" width="21.296875" customWidth="1"/>
    <col min="4874" max="4874" width="24.5" customWidth="1"/>
    <col min="4875" max="4877" width="18.796875" customWidth="1"/>
    <col min="4878" max="4878" width="22.09765625" customWidth="1"/>
    <col min="4879" max="4879" width="18.796875" customWidth="1"/>
    <col min="4880" max="4880" width="163.59765625" customWidth="1"/>
    <col min="4881" max="4881" width="8.19921875" customWidth="1"/>
    <col min="4882" max="4882" width="9.796875" customWidth="1"/>
    <col min="4883" max="4883" width="10.59765625" customWidth="1"/>
    <col min="4884" max="4884" width="13.09765625" customWidth="1"/>
    <col min="5107" max="5107" width="4.09765625" customWidth="1"/>
    <col min="5108" max="5108" width="4.8984375" customWidth="1"/>
    <col min="5109" max="5109" width="6.5" customWidth="1"/>
    <col min="5110" max="5110" width="8.19921875" customWidth="1"/>
    <col min="5111" max="5111" width="25.3984375" customWidth="1"/>
    <col min="5112" max="5112" width="28.59765625" customWidth="1"/>
    <col min="5113" max="5113" width="24.5" customWidth="1"/>
    <col min="5114" max="5114" width="27.796875" customWidth="1"/>
    <col min="5115" max="5116" width="18.796875" customWidth="1"/>
    <col min="5117" max="5117" width="27.796875" customWidth="1"/>
    <col min="5118" max="5118" width="31.09765625" customWidth="1"/>
    <col min="5119" max="5119" width="20.5" customWidth="1"/>
    <col min="5120" max="5120" width="23.69921875" customWidth="1"/>
    <col min="5121" max="5121" width="26.19921875" customWidth="1"/>
    <col min="5122" max="5122" width="29.5" customWidth="1"/>
    <col min="5123" max="5123" width="18.796875" customWidth="1"/>
    <col min="5124" max="5124" width="22.09765625" customWidth="1"/>
    <col min="5125" max="5125" width="19.59765625" customWidth="1"/>
    <col min="5126" max="5126" width="22.8984375" customWidth="1"/>
    <col min="5127" max="5127" width="18.796875" customWidth="1"/>
    <col min="5128" max="5128" width="19.59765625" customWidth="1"/>
    <col min="5129" max="5129" width="21.296875" customWidth="1"/>
    <col min="5130" max="5130" width="24.5" customWidth="1"/>
    <col min="5131" max="5133" width="18.796875" customWidth="1"/>
    <col min="5134" max="5134" width="22.09765625" customWidth="1"/>
    <col min="5135" max="5135" width="18.796875" customWidth="1"/>
    <col min="5136" max="5136" width="163.59765625" customWidth="1"/>
    <col min="5137" max="5137" width="8.19921875" customWidth="1"/>
    <col min="5138" max="5138" width="9.796875" customWidth="1"/>
    <col min="5139" max="5139" width="10.59765625" customWidth="1"/>
    <col min="5140" max="5140" width="13.09765625" customWidth="1"/>
    <col min="5363" max="5363" width="4.09765625" customWidth="1"/>
    <col min="5364" max="5364" width="4.8984375" customWidth="1"/>
    <col min="5365" max="5365" width="6.5" customWidth="1"/>
    <col min="5366" max="5366" width="8.19921875" customWidth="1"/>
    <col min="5367" max="5367" width="25.3984375" customWidth="1"/>
    <col min="5368" max="5368" width="28.59765625" customWidth="1"/>
    <col min="5369" max="5369" width="24.5" customWidth="1"/>
    <col min="5370" max="5370" width="27.796875" customWidth="1"/>
    <col min="5371" max="5372" width="18.796875" customWidth="1"/>
    <col min="5373" max="5373" width="27.796875" customWidth="1"/>
    <col min="5374" max="5374" width="31.09765625" customWidth="1"/>
    <col min="5375" max="5375" width="20.5" customWidth="1"/>
    <col min="5376" max="5376" width="23.69921875" customWidth="1"/>
    <col min="5377" max="5377" width="26.19921875" customWidth="1"/>
    <col min="5378" max="5378" width="29.5" customWidth="1"/>
    <col min="5379" max="5379" width="18.796875" customWidth="1"/>
    <col min="5380" max="5380" width="22.09765625" customWidth="1"/>
    <col min="5381" max="5381" width="19.59765625" customWidth="1"/>
    <col min="5382" max="5382" width="22.8984375" customWidth="1"/>
    <col min="5383" max="5383" width="18.796875" customWidth="1"/>
    <col min="5384" max="5384" width="19.59765625" customWidth="1"/>
    <col min="5385" max="5385" width="21.296875" customWidth="1"/>
    <col min="5386" max="5386" width="24.5" customWidth="1"/>
    <col min="5387" max="5389" width="18.796875" customWidth="1"/>
    <col min="5390" max="5390" width="22.09765625" customWidth="1"/>
    <col min="5391" max="5391" width="18.796875" customWidth="1"/>
    <col min="5392" max="5392" width="163.59765625" customWidth="1"/>
    <col min="5393" max="5393" width="8.19921875" customWidth="1"/>
    <col min="5394" max="5394" width="9.796875" customWidth="1"/>
    <col min="5395" max="5395" width="10.59765625" customWidth="1"/>
    <col min="5396" max="5396" width="13.09765625" customWidth="1"/>
    <col min="5619" max="5619" width="4.09765625" customWidth="1"/>
    <col min="5620" max="5620" width="4.8984375" customWidth="1"/>
    <col min="5621" max="5621" width="6.5" customWidth="1"/>
    <col min="5622" max="5622" width="8.19921875" customWidth="1"/>
    <col min="5623" max="5623" width="25.3984375" customWidth="1"/>
    <col min="5624" max="5624" width="28.59765625" customWidth="1"/>
    <col min="5625" max="5625" width="24.5" customWidth="1"/>
    <col min="5626" max="5626" width="27.796875" customWidth="1"/>
    <col min="5627" max="5628" width="18.796875" customWidth="1"/>
    <col min="5629" max="5629" width="27.796875" customWidth="1"/>
    <col min="5630" max="5630" width="31.09765625" customWidth="1"/>
    <col min="5631" max="5631" width="20.5" customWidth="1"/>
    <col min="5632" max="5632" width="23.69921875" customWidth="1"/>
    <col min="5633" max="5633" width="26.19921875" customWidth="1"/>
    <col min="5634" max="5634" width="29.5" customWidth="1"/>
    <col min="5635" max="5635" width="18.796875" customWidth="1"/>
    <col min="5636" max="5636" width="22.09765625" customWidth="1"/>
    <col min="5637" max="5637" width="19.59765625" customWidth="1"/>
    <col min="5638" max="5638" width="22.8984375" customWidth="1"/>
    <col min="5639" max="5639" width="18.796875" customWidth="1"/>
    <col min="5640" max="5640" width="19.59765625" customWidth="1"/>
    <col min="5641" max="5641" width="21.296875" customWidth="1"/>
    <col min="5642" max="5642" width="24.5" customWidth="1"/>
    <col min="5643" max="5645" width="18.796875" customWidth="1"/>
    <col min="5646" max="5646" width="22.09765625" customWidth="1"/>
    <col min="5647" max="5647" width="18.796875" customWidth="1"/>
    <col min="5648" max="5648" width="163.59765625" customWidth="1"/>
    <col min="5649" max="5649" width="8.19921875" customWidth="1"/>
    <col min="5650" max="5650" width="9.796875" customWidth="1"/>
    <col min="5651" max="5651" width="10.59765625" customWidth="1"/>
    <col min="5652" max="5652" width="13.09765625" customWidth="1"/>
    <col min="5875" max="5875" width="4.09765625" customWidth="1"/>
    <col min="5876" max="5876" width="4.8984375" customWidth="1"/>
    <col min="5877" max="5877" width="6.5" customWidth="1"/>
    <col min="5878" max="5878" width="8.19921875" customWidth="1"/>
    <col min="5879" max="5879" width="25.3984375" customWidth="1"/>
    <col min="5880" max="5880" width="28.59765625" customWidth="1"/>
    <col min="5881" max="5881" width="24.5" customWidth="1"/>
    <col min="5882" max="5882" width="27.796875" customWidth="1"/>
    <col min="5883" max="5884" width="18.796875" customWidth="1"/>
    <col min="5885" max="5885" width="27.796875" customWidth="1"/>
    <col min="5886" max="5886" width="31.09765625" customWidth="1"/>
    <col min="5887" max="5887" width="20.5" customWidth="1"/>
    <col min="5888" max="5888" width="23.69921875" customWidth="1"/>
    <col min="5889" max="5889" width="26.19921875" customWidth="1"/>
    <col min="5890" max="5890" width="29.5" customWidth="1"/>
    <col min="5891" max="5891" width="18.796875" customWidth="1"/>
    <col min="5892" max="5892" width="22.09765625" customWidth="1"/>
    <col min="5893" max="5893" width="19.59765625" customWidth="1"/>
    <col min="5894" max="5894" width="22.8984375" customWidth="1"/>
    <col min="5895" max="5895" width="18.796875" customWidth="1"/>
    <col min="5896" max="5896" width="19.59765625" customWidth="1"/>
    <col min="5897" max="5897" width="21.296875" customWidth="1"/>
    <col min="5898" max="5898" width="24.5" customWidth="1"/>
    <col min="5899" max="5901" width="18.796875" customWidth="1"/>
    <col min="5902" max="5902" width="22.09765625" customWidth="1"/>
    <col min="5903" max="5903" width="18.796875" customWidth="1"/>
    <col min="5904" max="5904" width="163.59765625" customWidth="1"/>
    <col min="5905" max="5905" width="8.19921875" customWidth="1"/>
    <col min="5906" max="5906" width="9.796875" customWidth="1"/>
    <col min="5907" max="5907" width="10.59765625" customWidth="1"/>
    <col min="5908" max="5908" width="13.09765625" customWidth="1"/>
    <col min="6131" max="6131" width="4.09765625" customWidth="1"/>
    <col min="6132" max="6132" width="4.8984375" customWidth="1"/>
    <col min="6133" max="6133" width="6.5" customWidth="1"/>
    <col min="6134" max="6134" width="8.19921875" customWidth="1"/>
    <col min="6135" max="6135" width="25.3984375" customWidth="1"/>
    <col min="6136" max="6136" width="28.59765625" customWidth="1"/>
    <col min="6137" max="6137" width="24.5" customWidth="1"/>
    <col min="6138" max="6138" width="27.796875" customWidth="1"/>
    <col min="6139" max="6140" width="18.796875" customWidth="1"/>
    <col min="6141" max="6141" width="27.796875" customWidth="1"/>
    <col min="6142" max="6142" width="31.09765625" customWidth="1"/>
    <col min="6143" max="6143" width="20.5" customWidth="1"/>
    <col min="6144" max="6144" width="23.69921875" customWidth="1"/>
    <col min="6145" max="6145" width="26.19921875" customWidth="1"/>
    <col min="6146" max="6146" width="29.5" customWidth="1"/>
    <col min="6147" max="6147" width="18.796875" customWidth="1"/>
    <col min="6148" max="6148" width="22.09765625" customWidth="1"/>
    <col min="6149" max="6149" width="19.59765625" customWidth="1"/>
    <col min="6150" max="6150" width="22.8984375" customWidth="1"/>
    <col min="6151" max="6151" width="18.796875" customWidth="1"/>
    <col min="6152" max="6152" width="19.59765625" customWidth="1"/>
    <col min="6153" max="6153" width="21.296875" customWidth="1"/>
    <col min="6154" max="6154" width="24.5" customWidth="1"/>
    <col min="6155" max="6157" width="18.796875" customWidth="1"/>
    <col min="6158" max="6158" width="22.09765625" customWidth="1"/>
    <col min="6159" max="6159" width="18.796875" customWidth="1"/>
    <col min="6160" max="6160" width="163.59765625" customWidth="1"/>
    <col min="6161" max="6161" width="8.19921875" customWidth="1"/>
    <col min="6162" max="6162" width="9.796875" customWidth="1"/>
    <col min="6163" max="6163" width="10.59765625" customWidth="1"/>
    <col min="6164" max="6164" width="13.09765625" customWidth="1"/>
    <col min="6387" max="6387" width="4.09765625" customWidth="1"/>
    <col min="6388" max="6388" width="4.8984375" customWidth="1"/>
    <col min="6389" max="6389" width="6.5" customWidth="1"/>
    <col min="6390" max="6390" width="8.19921875" customWidth="1"/>
    <col min="6391" max="6391" width="25.3984375" customWidth="1"/>
    <col min="6392" max="6392" width="28.59765625" customWidth="1"/>
    <col min="6393" max="6393" width="24.5" customWidth="1"/>
    <col min="6394" max="6394" width="27.796875" customWidth="1"/>
    <col min="6395" max="6396" width="18.796875" customWidth="1"/>
    <col min="6397" max="6397" width="27.796875" customWidth="1"/>
    <col min="6398" max="6398" width="31.09765625" customWidth="1"/>
    <col min="6399" max="6399" width="20.5" customWidth="1"/>
    <col min="6400" max="6400" width="23.69921875" customWidth="1"/>
    <col min="6401" max="6401" width="26.19921875" customWidth="1"/>
    <col min="6402" max="6402" width="29.5" customWidth="1"/>
    <col min="6403" max="6403" width="18.796875" customWidth="1"/>
    <col min="6404" max="6404" width="22.09765625" customWidth="1"/>
    <col min="6405" max="6405" width="19.59765625" customWidth="1"/>
    <col min="6406" max="6406" width="22.8984375" customWidth="1"/>
    <col min="6407" max="6407" width="18.796875" customWidth="1"/>
    <col min="6408" max="6408" width="19.59765625" customWidth="1"/>
    <col min="6409" max="6409" width="21.296875" customWidth="1"/>
    <col min="6410" max="6410" width="24.5" customWidth="1"/>
    <col min="6411" max="6413" width="18.796875" customWidth="1"/>
    <col min="6414" max="6414" width="22.09765625" customWidth="1"/>
    <col min="6415" max="6415" width="18.796875" customWidth="1"/>
    <col min="6416" max="6416" width="163.59765625" customWidth="1"/>
    <col min="6417" max="6417" width="8.19921875" customWidth="1"/>
    <col min="6418" max="6418" width="9.796875" customWidth="1"/>
    <col min="6419" max="6419" width="10.59765625" customWidth="1"/>
    <col min="6420" max="6420" width="13.09765625" customWidth="1"/>
    <col min="6643" max="6643" width="4.09765625" customWidth="1"/>
    <col min="6644" max="6644" width="4.8984375" customWidth="1"/>
    <col min="6645" max="6645" width="6.5" customWidth="1"/>
    <col min="6646" max="6646" width="8.19921875" customWidth="1"/>
    <col min="6647" max="6647" width="25.3984375" customWidth="1"/>
    <col min="6648" max="6648" width="28.59765625" customWidth="1"/>
    <col min="6649" max="6649" width="24.5" customWidth="1"/>
    <col min="6650" max="6650" width="27.796875" customWidth="1"/>
    <col min="6651" max="6652" width="18.796875" customWidth="1"/>
    <col min="6653" max="6653" width="27.796875" customWidth="1"/>
    <col min="6654" max="6654" width="31.09765625" customWidth="1"/>
    <col min="6655" max="6655" width="20.5" customWidth="1"/>
    <col min="6656" max="6656" width="23.69921875" customWidth="1"/>
    <col min="6657" max="6657" width="26.19921875" customWidth="1"/>
    <col min="6658" max="6658" width="29.5" customWidth="1"/>
    <col min="6659" max="6659" width="18.796875" customWidth="1"/>
    <col min="6660" max="6660" width="22.09765625" customWidth="1"/>
    <col min="6661" max="6661" width="19.59765625" customWidth="1"/>
    <col min="6662" max="6662" width="22.8984375" customWidth="1"/>
    <col min="6663" max="6663" width="18.796875" customWidth="1"/>
    <col min="6664" max="6664" width="19.59765625" customWidth="1"/>
    <col min="6665" max="6665" width="21.296875" customWidth="1"/>
    <col min="6666" max="6666" width="24.5" customWidth="1"/>
    <col min="6667" max="6669" width="18.796875" customWidth="1"/>
    <col min="6670" max="6670" width="22.09765625" customWidth="1"/>
    <col min="6671" max="6671" width="18.796875" customWidth="1"/>
    <col min="6672" max="6672" width="163.59765625" customWidth="1"/>
    <col min="6673" max="6673" width="8.19921875" customWidth="1"/>
    <col min="6674" max="6674" width="9.796875" customWidth="1"/>
    <col min="6675" max="6675" width="10.59765625" customWidth="1"/>
    <col min="6676" max="6676" width="13.09765625" customWidth="1"/>
    <col min="6899" max="6899" width="4.09765625" customWidth="1"/>
    <col min="6900" max="6900" width="4.8984375" customWidth="1"/>
    <col min="6901" max="6901" width="6.5" customWidth="1"/>
    <col min="6902" max="6902" width="8.19921875" customWidth="1"/>
    <col min="6903" max="6903" width="25.3984375" customWidth="1"/>
    <col min="6904" max="6904" width="28.59765625" customWidth="1"/>
    <col min="6905" max="6905" width="24.5" customWidth="1"/>
    <col min="6906" max="6906" width="27.796875" customWidth="1"/>
    <col min="6907" max="6908" width="18.796875" customWidth="1"/>
    <col min="6909" max="6909" width="27.796875" customWidth="1"/>
    <col min="6910" max="6910" width="31.09765625" customWidth="1"/>
    <col min="6911" max="6911" width="20.5" customWidth="1"/>
    <col min="6912" max="6912" width="23.69921875" customWidth="1"/>
    <col min="6913" max="6913" width="26.19921875" customWidth="1"/>
    <col min="6914" max="6914" width="29.5" customWidth="1"/>
    <col min="6915" max="6915" width="18.796875" customWidth="1"/>
    <col min="6916" max="6916" width="22.09765625" customWidth="1"/>
    <col min="6917" max="6917" width="19.59765625" customWidth="1"/>
    <col min="6918" max="6918" width="22.8984375" customWidth="1"/>
    <col min="6919" max="6919" width="18.796875" customWidth="1"/>
    <col min="6920" max="6920" width="19.59765625" customWidth="1"/>
    <col min="6921" max="6921" width="21.296875" customWidth="1"/>
    <col min="6922" max="6922" width="24.5" customWidth="1"/>
    <col min="6923" max="6925" width="18.796875" customWidth="1"/>
    <col min="6926" max="6926" width="22.09765625" customWidth="1"/>
    <col min="6927" max="6927" width="18.796875" customWidth="1"/>
    <col min="6928" max="6928" width="163.59765625" customWidth="1"/>
    <col min="6929" max="6929" width="8.19921875" customWidth="1"/>
    <col min="6930" max="6930" width="9.796875" customWidth="1"/>
    <col min="6931" max="6931" width="10.59765625" customWidth="1"/>
    <col min="6932" max="6932" width="13.09765625" customWidth="1"/>
    <col min="7155" max="7155" width="4.09765625" customWidth="1"/>
    <col min="7156" max="7156" width="4.8984375" customWidth="1"/>
    <col min="7157" max="7157" width="6.5" customWidth="1"/>
    <col min="7158" max="7158" width="8.19921875" customWidth="1"/>
    <col min="7159" max="7159" width="25.3984375" customWidth="1"/>
    <col min="7160" max="7160" width="28.59765625" customWidth="1"/>
    <col min="7161" max="7161" width="24.5" customWidth="1"/>
    <col min="7162" max="7162" width="27.796875" customWidth="1"/>
    <col min="7163" max="7164" width="18.796875" customWidth="1"/>
    <col min="7165" max="7165" width="27.796875" customWidth="1"/>
    <col min="7166" max="7166" width="31.09765625" customWidth="1"/>
    <col min="7167" max="7167" width="20.5" customWidth="1"/>
    <col min="7168" max="7168" width="23.69921875" customWidth="1"/>
    <col min="7169" max="7169" width="26.19921875" customWidth="1"/>
    <col min="7170" max="7170" width="29.5" customWidth="1"/>
    <col min="7171" max="7171" width="18.796875" customWidth="1"/>
    <col min="7172" max="7172" width="22.09765625" customWidth="1"/>
    <col min="7173" max="7173" width="19.59765625" customWidth="1"/>
    <col min="7174" max="7174" width="22.8984375" customWidth="1"/>
    <col min="7175" max="7175" width="18.796875" customWidth="1"/>
    <col min="7176" max="7176" width="19.59765625" customWidth="1"/>
    <col min="7177" max="7177" width="21.296875" customWidth="1"/>
    <col min="7178" max="7178" width="24.5" customWidth="1"/>
    <col min="7179" max="7181" width="18.796875" customWidth="1"/>
    <col min="7182" max="7182" width="22.09765625" customWidth="1"/>
    <col min="7183" max="7183" width="18.796875" customWidth="1"/>
    <col min="7184" max="7184" width="163.59765625" customWidth="1"/>
    <col min="7185" max="7185" width="8.19921875" customWidth="1"/>
    <col min="7186" max="7186" width="9.796875" customWidth="1"/>
    <col min="7187" max="7187" width="10.59765625" customWidth="1"/>
    <col min="7188" max="7188" width="13.09765625" customWidth="1"/>
    <col min="7411" max="7411" width="4.09765625" customWidth="1"/>
    <col min="7412" max="7412" width="4.8984375" customWidth="1"/>
    <col min="7413" max="7413" width="6.5" customWidth="1"/>
    <col min="7414" max="7414" width="8.19921875" customWidth="1"/>
    <col min="7415" max="7415" width="25.3984375" customWidth="1"/>
    <col min="7416" max="7416" width="28.59765625" customWidth="1"/>
    <col min="7417" max="7417" width="24.5" customWidth="1"/>
    <col min="7418" max="7418" width="27.796875" customWidth="1"/>
    <col min="7419" max="7420" width="18.796875" customWidth="1"/>
    <col min="7421" max="7421" width="27.796875" customWidth="1"/>
    <col min="7422" max="7422" width="31.09765625" customWidth="1"/>
    <col min="7423" max="7423" width="20.5" customWidth="1"/>
    <col min="7424" max="7424" width="23.69921875" customWidth="1"/>
    <col min="7425" max="7425" width="26.19921875" customWidth="1"/>
    <col min="7426" max="7426" width="29.5" customWidth="1"/>
    <col min="7427" max="7427" width="18.796875" customWidth="1"/>
    <col min="7428" max="7428" width="22.09765625" customWidth="1"/>
    <col min="7429" max="7429" width="19.59765625" customWidth="1"/>
    <col min="7430" max="7430" width="22.8984375" customWidth="1"/>
    <col min="7431" max="7431" width="18.796875" customWidth="1"/>
    <col min="7432" max="7432" width="19.59765625" customWidth="1"/>
    <col min="7433" max="7433" width="21.296875" customWidth="1"/>
    <col min="7434" max="7434" width="24.5" customWidth="1"/>
    <col min="7435" max="7437" width="18.796875" customWidth="1"/>
    <col min="7438" max="7438" width="22.09765625" customWidth="1"/>
    <col min="7439" max="7439" width="18.796875" customWidth="1"/>
    <col min="7440" max="7440" width="163.59765625" customWidth="1"/>
    <col min="7441" max="7441" width="8.19921875" customWidth="1"/>
    <col min="7442" max="7442" width="9.796875" customWidth="1"/>
    <col min="7443" max="7443" width="10.59765625" customWidth="1"/>
    <col min="7444" max="7444" width="13.09765625" customWidth="1"/>
    <col min="7667" max="7667" width="4.09765625" customWidth="1"/>
    <col min="7668" max="7668" width="4.8984375" customWidth="1"/>
    <col min="7669" max="7669" width="6.5" customWidth="1"/>
    <col min="7670" max="7670" width="8.19921875" customWidth="1"/>
    <col min="7671" max="7671" width="25.3984375" customWidth="1"/>
    <col min="7672" max="7672" width="28.59765625" customWidth="1"/>
    <col min="7673" max="7673" width="24.5" customWidth="1"/>
    <col min="7674" max="7674" width="27.796875" customWidth="1"/>
    <col min="7675" max="7676" width="18.796875" customWidth="1"/>
    <col min="7677" max="7677" width="27.796875" customWidth="1"/>
    <col min="7678" max="7678" width="31.09765625" customWidth="1"/>
    <col min="7679" max="7679" width="20.5" customWidth="1"/>
    <col min="7680" max="7680" width="23.69921875" customWidth="1"/>
    <col min="7681" max="7681" width="26.19921875" customWidth="1"/>
    <col min="7682" max="7682" width="29.5" customWidth="1"/>
    <col min="7683" max="7683" width="18.796875" customWidth="1"/>
    <col min="7684" max="7684" width="22.09765625" customWidth="1"/>
    <col min="7685" max="7685" width="19.59765625" customWidth="1"/>
    <col min="7686" max="7686" width="22.8984375" customWidth="1"/>
    <col min="7687" max="7687" width="18.796875" customWidth="1"/>
    <col min="7688" max="7688" width="19.59765625" customWidth="1"/>
    <col min="7689" max="7689" width="21.296875" customWidth="1"/>
    <col min="7690" max="7690" width="24.5" customWidth="1"/>
    <col min="7691" max="7693" width="18.796875" customWidth="1"/>
    <col min="7694" max="7694" width="22.09765625" customWidth="1"/>
    <col min="7695" max="7695" width="18.796875" customWidth="1"/>
    <col min="7696" max="7696" width="163.59765625" customWidth="1"/>
    <col min="7697" max="7697" width="8.19921875" customWidth="1"/>
    <col min="7698" max="7698" width="9.796875" customWidth="1"/>
    <col min="7699" max="7699" width="10.59765625" customWidth="1"/>
    <col min="7700" max="7700" width="13.09765625" customWidth="1"/>
    <col min="7923" max="7923" width="4.09765625" customWidth="1"/>
    <col min="7924" max="7924" width="4.8984375" customWidth="1"/>
    <col min="7925" max="7925" width="6.5" customWidth="1"/>
    <col min="7926" max="7926" width="8.19921875" customWidth="1"/>
    <col min="7927" max="7927" width="25.3984375" customWidth="1"/>
    <col min="7928" max="7928" width="28.59765625" customWidth="1"/>
    <col min="7929" max="7929" width="24.5" customWidth="1"/>
    <col min="7930" max="7930" width="27.796875" customWidth="1"/>
    <col min="7931" max="7932" width="18.796875" customWidth="1"/>
    <col min="7933" max="7933" width="27.796875" customWidth="1"/>
    <col min="7934" max="7934" width="31.09765625" customWidth="1"/>
    <col min="7935" max="7935" width="20.5" customWidth="1"/>
    <col min="7936" max="7936" width="23.69921875" customWidth="1"/>
    <col min="7937" max="7937" width="26.19921875" customWidth="1"/>
    <col min="7938" max="7938" width="29.5" customWidth="1"/>
    <col min="7939" max="7939" width="18.796875" customWidth="1"/>
    <col min="7940" max="7940" width="22.09765625" customWidth="1"/>
    <col min="7941" max="7941" width="19.59765625" customWidth="1"/>
    <col min="7942" max="7942" width="22.8984375" customWidth="1"/>
    <col min="7943" max="7943" width="18.796875" customWidth="1"/>
    <col min="7944" max="7944" width="19.59765625" customWidth="1"/>
    <col min="7945" max="7945" width="21.296875" customWidth="1"/>
    <col min="7946" max="7946" width="24.5" customWidth="1"/>
    <col min="7947" max="7949" width="18.796875" customWidth="1"/>
    <col min="7950" max="7950" width="22.09765625" customWidth="1"/>
    <col min="7951" max="7951" width="18.796875" customWidth="1"/>
    <col min="7952" max="7952" width="163.59765625" customWidth="1"/>
    <col min="7953" max="7953" width="8.19921875" customWidth="1"/>
    <col min="7954" max="7954" width="9.796875" customWidth="1"/>
    <col min="7955" max="7955" width="10.59765625" customWidth="1"/>
    <col min="7956" max="7956" width="13.09765625" customWidth="1"/>
    <col min="8179" max="8179" width="4.09765625" customWidth="1"/>
    <col min="8180" max="8180" width="4.8984375" customWidth="1"/>
    <col min="8181" max="8181" width="6.5" customWidth="1"/>
    <col min="8182" max="8182" width="8.19921875" customWidth="1"/>
    <col min="8183" max="8183" width="25.3984375" customWidth="1"/>
    <col min="8184" max="8184" width="28.59765625" customWidth="1"/>
    <col min="8185" max="8185" width="24.5" customWidth="1"/>
    <col min="8186" max="8186" width="27.796875" customWidth="1"/>
    <col min="8187" max="8188" width="18.796875" customWidth="1"/>
    <col min="8189" max="8189" width="27.796875" customWidth="1"/>
    <col min="8190" max="8190" width="31.09765625" customWidth="1"/>
    <col min="8191" max="8191" width="20.5" customWidth="1"/>
    <col min="8192" max="8192" width="23.69921875" customWidth="1"/>
    <col min="8193" max="8193" width="26.19921875" customWidth="1"/>
    <col min="8194" max="8194" width="29.5" customWidth="1"/>
    <col min="8195" max="8195" width="18.796875" customWidth="1"/>
    <col min="8196" max="8196" width="22.09765625" customWidth="1"/>
    <col min="8197" max="8197" width="19.59765625" customWidth="1"/>
    <col min="8198" max="8198" width="22.8984375" customWidth="1"/>
    <col min="8199" max="8199" width="18.796875" customWidth="1"/>
    <col min="8200" max="8200" width="19.59765625" customWidth="1"/>
    <col min="8201" max="8201" width="21.296875" customWidth="1"/>
    <col min="8202" max="8202" width="24.5" customWidth="1"/>
    <col min="8203" max="8205" width="18.796875" customWidth="1"/>
    <col min="8206" max="8206" width="22.09765625" customWidth="1"/>
    <col min="8207" max="8207" width="18.796875" customWidth="1"/>
    <col min="8208" max="8208" width="163.59765625" customWidth="1"/>
    <col min="8209" max="8209" width="8.19921875" customWidth="1"/>
    <col min="8210" max="8210" width="9.796875" customWidth="1"/>
    <col min="8211" max="8211" width="10.59765625" customWidth="1"/>
    <col min="8212" max="8212" width="13.09765625" customWidth="1"/>
    <col min="8435" max="8435" width="4.09765625" customWidth="1"/>
    <col min="8436" max="8436" width="4.8984375" customWidth="1"/>
    <col min="8437" max="8437" width="6.5" customWidth="1"/>
    <col min="8438" max="8438" width="8.19921875" customWidth="1"/>
    <col min="8439" max="8439" width="25.3984375" customWidth="1"/>
    <col min="8440" max="8440" width="28.59765625" customWidth="1"/>
    <col min="8441" max="8441" width="24.5" customWidth="1"/>
    <col min="8442" max="8442" width="27.796875" customWidth="1"/>
    <col min="8443" max="8444" width="18.796875" customWidth="1"/>
    <col min="8445" max="8445" width="27.796875" customWidth="1"/>
    <col min="8446" max="8446" width="31.09765625" customWidth="1"/>
    <col min="8447" max="8447" width="20.5" customWidth="1"/>
    <col min="8448" max="8448" width="23.69921875" customWidth="1"/>
    <col min="8449" max="8449" width="26.19921875" customWidth="1"/>
    <col min="8450" max="8450" width="29.5" customWidth="1"/>
    <col min="8451" max="8451" width="18.796875" customWidth="1"/>
    <col min="8452" max="8452" width="22.09765625" customWidth="1"/>
    <col min="8453" max="8453" width="19.59765625" customWidth="1"/>
    <col min="8454" max="8454" width="22.8984375" customWidth="1"/>
    <col min="8455" max="8455" width="18.796875" customWidth="1"/>
    <col min="8456" max="8456" width="19.59765625" customWidth="1"/>
    <col min="8457" max="8457" width="21.296875" customWidth="1"/>
    <col min="8458" max="8458" width="24.5" customWidth="1"/>
    <col min="8459" max="8461" width="18.796875" customWidth="1"/>
    <col min="8462" max="8462" width="22.09765625" customWidth="1"/>
    <col min="8463" max="8463" width="18.796875" customWidth="1"/>
    <col min="8464" max="8464" width="163.59765625" customWidth="1"/>
    <col min="8465" max="8465" width="8.19921875" customWidth="1"/>
    <col min="8466" max="8466" width="9.796875" customWidth="1"/>
    <col min="8467" max="8467" width="10.59765625" customWidth="1"/>
    <col min="8468" max="8468" width="13.09765625" customWidth="1"/>
    <col min="8691" max="8691" width="4.09765625" customWidth="1"/>
    <col min="8692" max="8692" width="4.8984375" customWidth="1"/>
    <col min="8693" max="8693" width="6.5" customWidth="1"/>
    <col min="8694" max="8694" width="8.19921875" customWidth="1"/>
    <col min="8695" max="8695" width="25.3984375" customWidth="1"/>
    <col min="8696" max="8696" width="28.59765625" customWidth="1"/>
    <col min="8697" max="8697" width="24.5" customWidth="1"/>
    <col min="8698" max="8698" width="27.796875" customWidth="1"/>
    <col min="8699" max="8700" width="18.796875" customWidth="1"/>
    <col min="8701" max="8701" width="27.796875" customWidth="1"/>
    <col min="8702" max="8702" width="31.09765625" customWidth="1"/>
    <col min="8703" max="8703" width="20.5" customWidth="1"/>
    <col min="8704" max="8704" width="23.69921875" customWidth="1"/>
    <col min="8705" max="8705" width="26.19921875" customWidth="1"/>
    <col min="8706" max="8706" width="29.5" customWidth="1"/>
    <col min="8707" max="8707" width="18.796875" customWidth="1"/>
    <col min="8708" max="8708" width="22.09765625" customWidth="1"/>
    <col min="8709" max="8709" width="19.59765625" customWidth="1"/>
    <col min="8710" max="8710" width="22.8984375" customWidth="1"/>
    <col min="8711" max="8711" width="18.796875" customWidth="1"/>
    <col min="8712" max="8712" width="19.59765625" customWidth="1"/>
    <col min="8713" max="8713" width="21.296875" customWidth="1"/>
    <col min="8714" max="8714" width="24.5" customWidth="1"/>
    <col min="8715" max="8717" width="18.796875" customWidth="1"/>
    <col min="8718" max="8718" width="22.09765625" customWidth="1"/>
    <col min="8719" max="8719" width="18.796875" customWidth="1"/>
    <col min="8720" max="8720" width="163.59765625" customWidth="1"/>
    <col min="8721" max="8721" width="8.19921875" customWidth="1"/>
    <col min="8722" max="8722" width="9.796875" customWidth="1"/>
    <col min="8723" max="8723" width="10.59765625" customWidth="1"/>
    <col min="8724" max="8724" width="13.09765625" customWidth="1"/>
    <col min="8947" max="8947" width="4.09765625" customWidth="1"/>
    <col min="8948" max="8948" width="4.8984375" customWidth="1"/>
    <col min="8949" max="8949" width="6.5" customWidth="1"/>
    <col min="8950" max="8950" width="8.19921875" customWidth="1"/>
    <col min="8951" max="8951" width="25.3984375" customWidth="1"/>
    <col min="8952" max="8952" width="28.59765625" customWidth="1"/>
    <col min="8953" max="8953" width="24.5" customWidth="1"/>
    <col min="8954" max="8954" width="27.796875" customWidth="1"/>
    <col min="8955" max="8956" width="18.796875" customWidth="1"/>
    <col min="8957" max="8957" width="27.796875" customWidth="1"/>
    <col min="8958" max="8958" width="31.09765625" customWidth="1"/>
    <col min="8959" max="8959" width="20.5" customWidth="1"/>
    <col min="8960" max="8960" width="23.69921875" customWidth="1"/>
    <col min="8961" max="8961" width="26.19921875" customWidth="1"/>
    <col min="8962" max="8962" width="29.5" customWidth="1"/>
    <col min="8963" max="8963" width="18.796875" customWidth="1"/>
    <col min="8964" max="8964" width="22.09765625" customWidth="1"/>
    <col min="8965" max="8965" width="19.59765625" customWidth="1"/>
    <col min="8966" max="8966" width="22.8984375" customWidth="1"/>
    <col min="8967" max="8967" width="18.796875" customWidth="1"/>
    <col min="8968" max="8968" width="19.59765625" customWidth="1"/>
    <col min="8969" max="8969" width="21.296875" customWidth="1"/>
    <col min="8970" max="8970" width="24.5" customWidth="1"/>
    <col min="8971" max="8973" width="18.796875" customWidth="1"/>
    <col min="8974" max="8974" width="22.09765625" customWidth="1"/>
    <col min="8975" max="8975" width="18.796875" customWidth="1"/>
    <col min="8976" max="8976" width="163.59765625" customWidth="1"/>
    <col min="8977" max="8977" width="8.19921875" customWidth="1"/>
    <col min="8978" max="8978" width="9.796875" customWidth="1"/>
    <col min="8979" max="8979" width="10.59765625" customWidth="1"/>
    <col min="8980" max="8980" width="13.09765625" customWidth="1"/>
    <col min="9203" max="9203" width="4.09765625" customWidth="1"/>
    <col min="9204" max="9204" width="4.8984375" customWidth="1"/>
    <col min="9205" max="9205" width="6.5" customWidth="1"/>
    <col min="9206" max="9206" width="8.19921875" customWidth="1"/>
    <col min="9207" max="9207" width="25.3984375" customWidth="1"/>
    <col min="9208" max="9208" width="28.59765625" customWidth="1"/>
    <col min="9209" max="9209" width="24.5" customWidth="1"/>
    <col min="9210" max="9210" width="27.796875" customWidth="1"/>
    <col min="9211" max="9212" width="18.796875" customWidth="1"/>
    <col min="9213" max="9213" width="27.796875" customWidth="1"/>
    <col min="9214" max="9214" width="31.09765625" customWidth="1"/>
    <col min="9215" max="9215" width="20.5" customWidth="1"/>
    <col min="9216" max="9216" width="23.69921875" customWidth="1"/>
    <col min="9217" max="9217" width="26.19921875" customWidth="1"/>
    <col min="9218" max="9218" width="29.5" customWidth="1"/>
    <col min="9219" max="9219" width="18.796875" customWidth="1"/>
    <col min="9220" max="9220" width="22.09765625" customWidth="1"/>
    <col min="9221" max="9221" width="19.59765625" customWidth="1"/>
    <col min="9222" max="9222" width="22.8984375" customWidth="1"/>
    <col min="9223" max="9223" width="18.796875" customWidth="1"/>
    <col min="9224" max="9224" width="19.59765625" customWidth="1"/>
    <col min="9225" max="9225" width="21.296875" customWidth="1"/>
    <col min="9226" max="9226" width="24.5" customWidth="1"/>
    <col min="9227" max="9229" width="18.796875" customWidth="1"/>
    <col min="9230" max="9230" width="22.09765625" customWidth="1"/>
    <col min="9231" max="9231" width="18.796875" customWidth="1"/>
    <col min="9232" max="9232" width="163.59765625" customWidth="1"/>
    <col min="9233" max="9233" width="8.19921875" customWidth="1"/>
    <col min="9234" max="9234" width="9.796875" customWidth="1"/>
    <col min="9235" max="9235" width="10.59765625" customWidth="1"/>
    <col min="9236" max="9236" width="13.09765625" customWidth="1"/>
    <col min="9459" max="9459" width="4.09765625" customWidth="1"/>
    <col min="9460" max="9460" width="4.8984375" customWidth="1"/>
    <col min="9461" max="9461" width="6.5" customWidth="1"/>
    <col min="9462" max="9462" width="8.19921875" customWidth="1"/>
    <col min="9463" max="9463" width="25.3984375" customWidth="1"/>
    <col min="9464" max="9464" width="28.59765625" customWidth="1"/>
    <col min="9465" max="9465" width="24.5" customWidth="1"/>
    <col min="9466" max="9466" width="27.796875" customWidth="1"/>
    <col min="9467" max="9468" width="18.796875" customWidth="1"/>
    <col min="9469" max="9469" width="27.796875" customWidth="1"/>
    <col min="9470" max="9470" width="31.09765625" customWidth="1"/>
    <col min="9471" max="9471" width="20.5" customWidth="1"/>
    <col min="9472" max="9472" width="23.69921875" customWidth="1"/>
    <col min="9473" max="9473" width="26.19921875" customWidth="1"/>
    <col min="9474" max="9474" width="29.5" customWidth="1"/>
    <col min="9475" max="9475" width="18.796875" customWidth="1"/>
    <col min="9476" max="9476" width="22.09765625" customWidth="1"/>
    <col min="9477" max="9477" width="19.59765625" customWidth="1"/>
    <col min="9478" max="9478" width="22.8984375" customWidth="1"/>
    <col min="9479" max="9479" width="18.796875" customWidth="1"/>
    <col min="9480" max="9480" width="19.59765625" customWidth="1"/>
    <col min="9481" max="9481" width="21.296875" customWidth="1"/>
    <col min="9482" max="9482" width="24.5" customWidth="1"/>
    <col min="9483" max="9485" width="18.796875" customWidth="1"/>
    <col min="9486" max="9486" width="22.09765625" customWidth="1"/>
    <col min="9487" max="9487" width="18.796875" customWidth="1"/>
    <col min="9488" max="9488" width="163.59765625" customWidth="1"/>
    <col min="9489" max="9489" width="8.19921875" customWidth="1"/>
    <col min="9490" max="9490" width="9.796875" customWidth="1"/>
    <col min="9491" max="9491" width="10.59765625" customWidth="1"/>
    <col min="9492" max="9492" width="13.09765625" customWidth="1"/>
    <col min="9715" max="9715" width="4.09765625" customWidth="1"/>
    <col min="9716" max="9716" width="4.8984375" customWidth="1"/>
    <col min="9717" max="9717" width="6.5" customWidth="1"/>
    <col min="9718" max="9718" width="8.19921875" customWidth="1"/>
    <col min="9719" max="9719" width="25.3984375" customWidth="1"/>
    <col min="9720" max="9720" width="28.59765625" customWidth="1"/>
    <col min="9721" max="9721" width="24.5" customWidth="1"/>
    <col min="9722" max="9722" width="27.796875" customWidth="1"/>
    <col min="9723" max="9724" width="18.796875" customWidth="1"/>
    <col min="9725" max="9725" width="27.796875" customWidth="1"/>
    <col min="9726" max="9726" width="31.09765625" customWidth="1"/>
    <col min="9727" max="9727" width="20.5" customWidth="1"/>
    <col min="9728" max="9728" width="23.69921875" customWidth="1"/>
    <col min="9729" max="9729" width="26.19921875" customWidth="1"/>
    <col min="9730" max="9730" width="29.5" customWidth="1"/>
    <col min="9731" max="9731" width="18.796875" customWidth="1"/>
    <col min="9732" max="9732" width="22.09765625" customWidth="1"/>
    <col min="9733" max="9733" width="19.59765625" customWidth="1"/>
    <col min="9734" max="9734" width="22.8984375" customWidth="1"/>
    <col min="9735" max="9735" width="18.796875" customWidth="1"/>
    <col min="9736" max="9736" width="19.59765625" customWidth="1"/>
    <col min="9737" max="9737" width="21.296875" customWidth="1"/>
    <col min="9738" max="9738" width="24.5" customWidth="1"/>
    <col min="9739" max="9741" width="18.796875" customWidth="1"/>
    <col min="9742" max="9742" width="22.09765625" customWidth="1"/>
    <col min="9743" max="9743" width="18.796875" customWidth="1"/>
    <col min="9744" max="9744" width="163.59765625" customWidth="1"/>
    <col min="9745" max="9745" width="8.19921875" customWidth="1"/>
    <col min="9746" max="9746" width="9.796875" customWidth="1"/>
    <col min="9747" max="9747" width="10.59765625" customWidth="1"/>
    <col min="9748" max="9748" width="13.09765625" customWidth="1"/>
    <col min="9971" max="9971" width="4.09765625" customWidth="1"/>
    <col min="9972" max="9972" width="4.8984375" customWidth="1"/>
    <col min="9973" max="9973" width="6.5" customWidth="1"/>
    <col min="9974" max="9974" width="8.19921875" customWidth="1"/>
    <col min="9975" max="9975" width="25.3984375" customWidth="1"/>
    <col min="9976" max="9976" width="28.59765625" customWidth="1"/>
    <col min="9977" max="9977" width="24.5" customWidth="1"/>
    <col min="9978" max="9978" width="27.796875" customWidth="1"/>
    <col min="9979" max="9980" width="18.796875" customWidth="1"/>
    <col min="9981" max="9981" width="27.796875" customWidth="1"/>
    <col min="9982" max="9982" width="31.09765625" customWidth="1"/>
    <col min="9983" max="9983" width="20.5" customWidth="1"/>
    <col min="9984" max="9984" width="23.69921875" customWidth="1"/>
    <col min="9985" max="9985" width="26.19921875" customWidth="1"/>
    <col min="9986" max="9986" width="29.5" customWidth="1"/>
    <col min="9987" max="9987" width="18.796875" customWidth="1"/>
    <col min="9988" max="9988" width="22.09765625" customWidth="1"/>
    <col min="9989" max="9989" width="19.59765625" customWidth="1"/>
    <col min="9990" max="9990" width="22.8984375" customWidth="1"/>
    <col min="9991" max="9991" width="18.796875" customWidth="1"/>
    <col min="9992" max="9992" width="19.59765625" customWidth="1"/>
    <col min="9993" max="9993" width="21.296875" customWidth="1"/>
    <col min="9994" max="9994" width="24.5" customWidth="1"/>
    <col min="9995" max="9997" width="18.796875" customWidth="1"/>
    <col min="9998" max="9998" width="22.09765625" customWidth="1"/>
    <col min="9999" max="9999" width="18.796875" customWidth="1"/>
    <col min="10000" max="10000" width="163.59765625" customWidth="1"/>
    <col min="10001" max="10001" width="8.19921875" customWidth="1"/>
    <col min="10002" max="10002" width="9.796875" customWidth="1"/>
    <col min="10003" max="10003" width="10.59765625" customWidth="1"/>
    <col min="10004" max="10004" width="13.09765625" customWidth="1"/>
    <col min="10227" max="10227" width="4.09765625" customWidth="1"/>
    <col min="10228" max="10228" width="4.8984375" customWidth="1"/>
    <col min="10229" max="10229" width="6.5" customWidth="1"/>
    <col min="10230" max="10230" width="8.19921875" customWidth="1"/>
    <col min="10231" max="10231" width="25.3984375" customWidth="1"/>
    <col min="10232" max="10232" width="28.59765625" customWidth="1"/>
    <col min="10233" max="10233" width="24.5" customWidth="1"/>
    <col min="10234" max="10234" width="27.796875" customWidth="1"/>
    <col min="10235" max="10236" width="18.796875" customWidth="1"/>
    <col min="10237" max="10237" width="27.796875" customWidth="1"/>
    <col min="10238" max="10238" width="31.09765625" customWidth="1"/>
    <col min="10239" max="10239" width="20.5" customWidth="1"/>
    <col min="10240" max="10240" width="23.69921875" customWidth="1"/>
    <col min="10241" max="10241" width="26.19921875" customWidth="1"/>
    <col min="10242" max="10242" width="29.5" customWidth="1"/>
    <col min="10243" max="10243" width="18.796875" customWidth="1"/>
    <col min="10244" max="10244" width="22.09765625" customWidth="1"/>
    <col min="10245" max="10245" width="19.59765625" customWidth="1"/>
    <col min="10246" max="10246" width="22.8984375" customWidth="1"/>
    <col min="10247" max="10247" width="18.796875" customWidth="1"/>
    <col min="10248" max="10248" width="19.59765625" customWidth="1"/>
    <col min="10249" max="10249" width="21.296875" customWidth="1"/>
    <col min="10250" max="10250" width="24.5" customWidth="1"/>
    <col min="10251" max="10253" width="18.796875" customWidth="1"/>
    <col min="10254" max="10254" width="22.09765625" customWidth="1"/>
    <col min="10255" max="10255" width="18.796875" customWidth="1"/>
    <col min="10256" max="10256" width="163.59765625" customWidth="1"/>
    <col min="10257" max="10257" width="8.19921875" customWidth="1"/>
    <col min="10258" max="10258" width="9.796875" customWidth="1"/>
    <col min="10259" max="10259" width="10.59765625" customWidth="1"/>
    <col min="10260" max="10260" width="13.09765625" customWidth="1"/>
    <col min="10483" max="10483" width="4.09765625" customWidth="1"/>
    <col min="10484" max="10484" width="4.8984375" customWidth="1"/>
    <col min="10485" max="10485" width="6.5" customWidth="1"/>
    <col min="10486" max="10486" width="8.19921875" customWidth="1"/>
    <col min="10487" max="10487" width="25.3984375" customWidth="1"/>
    <col min="10488" max="10488" width="28.59765625" customWidth="1"/>
    <col min="10489" max="10489" width="24.5" customWidth="1"/>
    <col min="10490" max="10490" width="27.796875" customWidth="1"/>
    <col min="10491" max="10492" width="18.796875" customWidth="1"/>
    <col min="10493" max="10493" width="27.796875" customWidth="1"/>
    <col min="10494" max="10494" width="31.09765625" customWidth="1"/>
    <col min="10495" max="10495" width="20.5" customWidth="1"/>
    <col min="10496" max="10496" width="23.69921875" customWidth="1"/>
    <col min="10497" max="10497" width="26.19921875" customWidth="1"/>
    <col min="10498" max="10498" width="29.5" customWidth="1"/>
    <col min="10499" max="10499" width="18.796875" customWidth="1"/>
    <col min="10500" max="10500" width="22.09765625" customWidth="1"/>
    <col min="10501" max="10501" width="19.59765625" customWidth="1"/>
    <col min="10502" max="10502" width="22.8984375" customWidth="1"/>
    <col min="10503" max="10503" width="18.796875" customWidth="1"/>
    <col min="10504" max="10504" width="19.59765625" customWidth="1"/>
    <col min="10505" max="10505" width="21.296875" customWidth="1"/>
    <col min="10506" max="10506" width="24.5" customWidth="1"/>
    <col min="10507" max="10509" width="18.796875" customWidth="1"/>
    <col min="10510" max="10510" width="22.09765625" customWidth="1"/>
    <col min="10511" max="10511" width="18.796875" customWidth="1"/>
    <col min="10512" max="10512" width="163.59765625" customWidth="1"/>
    <col min="10513" max="10513" width="8.19921875" customWidth="1"/>
    <col min="10514" max="10514" width="9.796875" customWidth="1"/>
    <col min="10515" max="10515" width="10.59765625" customWidth="1"/>
    <col min="10516" max="10516" width="13.09765625" customWidth="1"/>
    <col min="10739" max="10739" width="4.09765625" customWidth="1"/>
    <col min="10740" max="10740" width="4.8984375" customWidth="1"/>
    <col min="10741" max="10741" width="6.5" customWidth="1"/>
    <col min="10742" max="10742" width="8.19921875" customWidth="1"/>
    <col min="10743" max="10743" width="25.3984375" customWidth="1"/>
    <col min="10744" max="10744" width="28.59765625" customWidth="1"/>
    <col min="10745" max="10745" width="24.5" customWidth="1"/>
    <col min="10746" max="10746" width="27.796875" customWidth="1"/>
    <col min="10747" max="10748" width="18.796875" customWidth="1"/>
    <col min="10749" max="10749" width="27.796875" customWidth="1"/>
    <col min="10750" max="10750" width="31.09765625" customWidth="1"/>
    <col min="10751" max="10751" width="20.5" customWidth="1"/>
    <col min="10752" max="10752" width="23.69921875" customWidth="1"/>
    <col min="10753" max="10753" width="26.19921875" customWidth="1"/>
    <col min="10754" max="10754" width="29.5" customWidth="1"/>
    <col min="10755" max="10755" width="18.796875" customWidth="1"/>
    <col min="10756" max="10756" width="22.09765625" customWidth="1"/>
    <col min="10757" max="10757" width="19.59765625" customWidth="1"/>
    <col min="10758" max="10758" width="22.8984375" customWidth="1"/>
    <col min="10759" max="10759" width="18.796875" customWidth="1"/>
    <col min="10760" max="10760" width="19.59765625" customWidth="1"/>
    <col min="10761" max="10761" width="21.296875" customWidth="1"/>
    <col min="10762" max="10762" width="24.5" customWidth="1"/>
    <col min="10763" max="10765" width="18.796875" customWidth="1"/>
    <col min="10766" max="10766" width="22.09765625" customWidth="1"/>
    <col min="10767" max="10767" width="18.796875" customWidth="1"/>
    <col min="10768" max="10768" width="163.59765625" customWidth="1"/>
    <col min="10769" max="10769" width="8.19921875" customWidth="1"/>
    <col min="10770" max="10770" width="9.796875" customWidth="1"/>
    <col min="10771" max="10771" width="10.59765625" customWidth="1"/>
    <col min="10772" max="10772" width="13.09765625" customWidth="1"/>
    <col min="10995" max="10995" width="4.09765625" customWidth="1"/>
    <col min="10996" max="10996" width="4.8984375" customWidth="1"/>
    <col min="10997" max="10997" width="6.5" customWidth="1"/>
    <col min="10998" max="10998" width="8.19921875" customWidth="1"/>
    <col min="10999" max="10999" width="25.3984375" customWidth="1"/>
    <col min="11000" max="11000" width="28.59765625" customWidth="1"/>
    <col min="11001" max="11001" width="24.5" customWidth="1"/>
    <col min="11002" max="11002" width="27.796875" customWidth="1"/>
    <col min="11003" max="11004" width="18.796875" customWidth="1"/>
    <col min="11005" max="11005" width="27.796875" customWidth="1"/>
    <col min="11006" max="11006" width="31.09765625" customWidth="1"/>
    <col min="11007" max="11007" width="20.5" customWidth="1"/>
    <col min="11008" max="11008" width="23.69921875" customWidth="1"/>
    <col min="11009" max="11009" width="26.19921875" customWidth="1"/>
    <col min="11010" max="11010" width="29.5" customWidth="1"/>
    <col min="11011" max="11011" width="18.796875" customWidth="1"/>
    <col min="11012" max="11012" width="22.09765625" customWidth="1"/>
    <col min="11013" max="11013" width="19.59765625" customWidth="1"/>
    <col min="11014" max="11014" width="22.8984375" customWidth="1"/>
    <col min="11015" max="11015" width="18.796875" customWidth="1"/>
    <col min="11016" max="11016" width="19.59765625" customWidth="1"/>
    <col min="11017" max="11017" width="21.296875" customWidth="1"/>
    <col min="11018" max="11018" width="24.5" customWidth="1"/>
    <col min="11019" max="11021" width="18.796875" customWidth="1"/>
    <col min="11022" max="11022" width="22.09765625" customWidth="1"/>
    <col min="11023" max="11023" width="18.796875" customWidth="1"/>
    <col min="11024" max="11024" width="163.59765625" customWidth="1"/>
    <col min="11025" max="11025" width="8.19921875" customWidth="1"/>
    <col min="11026" max="11026" width="9.796875" customWidth="1"/>
    <col min="11027" max="11027" width="10.59765625" customWidth="1"/>
    <col min="11028" max="11028" width="13.09765625" customWidth="1"/>
    <col min="11251" max="11251" width="4.09765625" customWidth="1"/>
    <col min="11252" max="11252" width="4.8984375" customWidth="1"/>
    <col min="11253" max="11253" width="6.5" customWidth="1"/>
    <col min="11254" max="11254" width="8.19921875" customWidth="1"/>
    <col min="11255" max="11255" width="25.3984375" customWidth="1"/>
    <col min="11256" max="11256" width="28.59765625" customWidth="1"/>
    <col min="11257" max="11257" width="24.5" customWidth="1"/>
    <col min="11258" max="11258" width="27.796875" customWidth="1"/>
    <col min="11259" max="11260" width="18.796875" customWidth="1"/>
    <col min="11261" max="11261" width="27.796875" customWidth="1"/>
    <col min="11262" max="11262" width="31.09765625" customWidth="1"/>
    <col min="11263" max="11263" width="20.5" customWidth="1"/>
    <col min="11264" max="11264" width="23.69921875" customWidth="1"/>
    <col min="11265" max="11265" width="26.19921875" customWidth="1"/>
    <col min="11266" max="11266" width="29.5" customWidth="1"/>
    <col min="11267" max="11267" width="18.796875" customWidth="1"/>
    <col min="11268" max="11268" width="22.09765625" customWidth="1"/>
    <col min="11269" max="11269" width="19.59765625" customWidth="1"/>
    <col min="11270" max="11270" width="22.8984375" customWidth="1"/>
    <col min="11271" max="11271" width="18.796875" customWidth="1"/>
    <col min="11272" max="11272" width="19.59765625" customWidth="1"/>
    <col min="11273" max="11273" width="21.296875" customWidth="1"/>
    <col min="11274" max="11274" width="24.5" customWidth="1"/>
    <col min="11275" max="11277" width="18.796875" customWidth="1"/>
    <col min="11278" max="11278" width="22.09765625" customWidth="1"/>
    <col min="11279" max="11279" width="18.796875" customWidth="1"/>
    <col min="11280" max="11280" width="163.59765625" customWidth="1"/>
    <col min="11281" max="11281" width="8.19921875" customWidth="1"/>
    <col min="11282" max="11282" width="9.796875" customWidth="1"/>
    <col min="11283" max="11283" width="10.59765625" customWidth="1"/>
    <col min="11284" max="11284" width="13.09765625" customWidth="1"/>
    <col min="11507" max="11507" width="4.09765625" customWidth="1"/>
    <col min="11508" max="11508" width="4.8984375" customWidth="1"/>
    <col min="11509" max="11509" width="6.5" customWidth="1"/>
    <col min="11510" max="11510" width="8.19921875" customWidth="1"/>
    <col min="11511" max="11511" width="25.3984375" customWidth="1"/>
    <col min="11512" max="11512" width="28.59765625" customWidth="1"/>
    <col min="11513" max="11513" width="24.5" customWidth="1"/>
    <col min="11514" max="11514" width="27.796875" customWidth="1"/>
    <col min="11515" max="11516" width="18.796875" customWidth="1"/>
    <col min="11517" max="11517" width="27.796875" customWidth="1"/>
    <col min="11518" max="11518" width="31.09765625" customWidth="1"/>
    <col min="11519" max="11519" width="20.5" customWidth="1"/>
    <col min="11520" max="11520" width="23.69921875" customWidth="1"/>
    <col min="11521" max="11521" width="26.19921875" customWidth="1"/>
    <col min="11522" max="11522" width="29.5" customWidth="1"/>
    <col min="11523" max="11523" width="18.796875" customWidth="1"/>
    <col min="11524" max="11524" width="22.09765625" customWidth="1"/>
    <col min="11525" max="11525" width="19.59765625" customWidth="1"/>
    <col min="11526" max="11526" width="22.8984375" customWidth="1"/>
    <col min="11527" max="11527" width="18.796875" customWidth="1"/>
    <col min="11528" max="11528" width="19.59765625" customWidth="1"/>
    <col min="11529" max="11529" width="21.296875" customWidth="1"/>
    <col min="11530" max="11530" width="24.5" customWidth="1"/>
    <col min="11531" max="11533" width="18.796875" customWidth="1"/>
    <col min="11534" max="11534" width="22.09765625" customWidth="1"/>
    <col min="11535" max="11535" width="18.796875" customWidth="1"/>
    <col min="11536" max="11536" width="163.59765625" customWidth="1"/>
    <col min="11537" max="11537" width="8.19921875" customWidth="1"/>
    <col min="11538" max="11538" width="9.796875" customWidth="1"/>
    <col min="11539" max="11539" width="10.59765625" customWidth="1"/>
    <col min="11540" max="11540" width="13.09765625" customWidth="1"/>
    <col min="11763" max="11763" width="4.09765625" customWidth="1"/>
    <col min="11764" max="11764" width="4.8984375" customWidth="1"/>
    <col min="11765" max="11765" width="6.5" customWidth="1"/>
    <col min="11766" max="11766" width="8.19921875" customWidth="1"/>
    <col min="11767" max="11767" width="25.3984375" customWidth="1"/>
    <col min="11768" max="11768" width="28.59765625" customWidth="1"/>
    <col min="11769" max="11769" width="24.5" customWidth="1"/>
    <col min="11770" max="11770" width="27.796875" customWidth="1"/>
    <col min="11771" max="11772" width="18.796875" customWidth="1"/>
    <col min="11773" max="11773" width="27.796875" customWidth="1"/>
    <col min="11774" max="11774" width="31.09765625" customWidth="1"/>
    <col min="11775" max="11775" width="20.5" customWidth="1"/>
    <col min="11776" max="11776" width="23.69921875" customWidth="1"/>
    <col min="11777" max="11777" width="26.19921875" customWidth="1"/>
    <col min="11778" max="11778" width="29.5" customWidth="1"/>
    <col min="11779" max="11779" width="18.796875" customWidth="1"/>
    <col min="11780" max="11780" width="22.09765625" customWidth="1"/>
    <col min="11781" max="11781" width="19.59765625" customWidth="1"/>
    <col min="11782" max="11782" width="22.8984375" customWidth="1"/>
    <col min="11783" max="11783" width="18.796875" customWidth="1"/>
    <col min="11784" max="11784" width="19.59765625" customWidth="1"/>
    <col min="11785" max="11785" width="21.296875" customWidth="1"/>
    <col min="11786" max="11786" width="24.5" customWidth="1"/>
    <col min="11787" max="11789" width="18.796875" customWidth="1"/>
    <col min="11790" max="11790" width="22.09765625" customWidth="1"/>
    <col min="11791" max="11791" width="18.796875" customWidth="1"/>
    <col min="11792" max="11792" width="163.59765625" customWidth="1"/>
    <col min="11793" max="11793" width="8.19921875" customWidth="1"/>
    <col min="11794" max="11794" width="9.796875" customWidth="1"/>
    <col min="11795" max="11795" width="10.59765625" customWidth="1"/>
    <col min="11796" max="11796" width="13.09765625" customWidth="1"/>
    <col min="12019" max="12019" width="4.09765625" customWidth="1"/>
    <col min="12020" max="12020" width="4.8984375" customWidth="1"/>
    <col min="12021" max="12021" width="6.5" customWidth="1"/>
    <col min="12022" max="12022" width="8.19921875" customWidth="1"/>
    <col min="12023" max="12023" width="25.3984375" customWidth="1"/>
    <col min="12024" max="12024" width="28.59765625" customWidth="1"/>
    <col min="12025" max="12025" width="24.5" customWidth="1"/>
    <col min="12026" max="12026" width="27.796875" customWidth="1"/>
    <col min="12027" max="12028" width="18.796875" customWidth="1"/>
    <col min="12029" max="12029" width="27.796875" customWidth="1"/>
    <col min="12030" max="12030" width="31.09765625" customWidth="1"/>
    <col min="12031" max="12031" width="20.5" customWidth="1"/>
    <col min="12032" max="12032" width="23.69921875" customWidth="1"/>
    <col min="12033" max="12033" width="26.19921875" customWidth="1"/>
    <col min="12034" max="12034" width="29.5" customWidth="1"/>
    <col min="12035" max="12035" width="18.796875" customWidth="1"/>
    <col min="12036" max="12036" width="22.09765625" customWidth="1"/>
    <col min="12037" max="12037" width="19.59765625" customWidth="1"/>
    <col min="12038" max="12038" width="22.8984375" customWidth="1"/>
    <col min="12039" max="12039" width="18.796875" customWidth="1"/>
    <col min="12040" max="12040" width="19.59765625" customWidth="1"/>
    <col min="12041" max="12041" width="21.296875" customWidth="1"/>
    <col min="12042" max="12042" width="24.5" customWidth="1"/>
    <col min="12043" max="12045" width="18.796875" customWidth="1"/>
    <col min="12046" max="12046" width="22.09765625" customWidth="1"/>
    <col min="12047" max="12047" width="18.796875" customWidth="1"/>
    <col min="12048" max="12048" width="163.59765625" customWidth="1"/>
    <col min="12049" max="12049" width="8.19921875" customWidth="1"/>
    <col min="12050" max="12050" width="9.796875" customWidth="1"/>
    <col min="12051" max="12051" width="10.59765625" customWidth="1"/>
    <col min="12052" max="12052" width="13.09765625" customWidth="1"/>
    <col min="12275" max="12275" width="4.09765625" customWidth="1"/>
    <col min="12276" max="12276" width="4.8984375" customWidth="1"/>
    <col min="12277" max="12277" width="6.5" customWidth="1"/>
    <col min="12278" max="12278" width="8.19921875" customWidth="1"/>
    <col min="12279" max="12279" width="25.3984375" customWidth="1"/>
    <col min="12280" max="12280" width="28.59765625" customWidth="1"/>
    <col min="12281" max="12281" width="24.5" customWidth="1"/>
    <col min="12282" max="12282" width="27.796875" customWidth="1"/>
    <col min="12283" max="12284" width="18.796875" customWidth="1"/>
    <col min="12285" max="12285" width="27.796875" customWidth="1"/>
    <col min="12286" max="12286" width="31.09765625" customWidth="1"/>
    <col min="12287" max="12287" width="20.5" customWidth="1"/>
    <col min="12288" max="12288" width="23.69921875" customWidth="1"/>
    <col min="12289" max="12289" width="26.19921875" customWidth="1"/>
    <col min="12290" max="12290" width="29.5" customWidth="1"/>
    <col min="12291" max="12291" width="18.796875" customWidth="1"/>
    <col min="12292" max="12292" width="22.09765625" customWidth="1"/>
    <col min="12293" max="12293" width="19.59765625" customWidth="1"/>
    <col min="12294" max="12294" width="22.8984375" customWidth="1"/>
    <col min="12295" max="12295" width="18.796875" customWidth="1"/>
    <col min="12296" max="12296" width="19.59765625" customWidth="1"/>
    <col min="12297" max="12297" width="21.296875" customWidth="1"/>
    <col min="12298" max="12298" width="24.5" customWidth="1"/>
    <col min="12299" max="12301" width="18.796875" customWidth="1"/>
    <col min="12302" max="12302" width="22.09765625" customWidth="1"/>
    <col min="12303" max="12303" width="18.796875" customWidth="1"/>
    <col min="12304" max="12304" width="163.59765625" customWidth="1"/>
    <col min="12305" max="12305" width="8.19921875" customWidth="1"/>
    <col min="12306" max="12306" width="9.796875" customWidth="1"/>
    <col min="12307" max="12307" width="10.59765625" customWidth="1"/>
    <col min="12308" max="12308" width="13.09765625" customWidth="1"/>
    <col min="12531" max="12531" width="4.09765625" customWidth="1"/>
    <col min="12532" max="12532" width="4.8984375" customWidth="1"/>
    <col min="12533" max="12533" width="6.5" customWidth="1"/>
    <col min="12534" max="12534" width="8.19921875" customWidth="1"/>
    <col min="12535" max="12535" width="25.3984375" customWidth="1"/>
    <col min="12536" max="12536" width="28.59765625" customWidth="1"/>
    <col min="12537" max="12537" width="24.5" customWidth="1"/>
    <col min="12538" max="12538" width="27.796875" customWidth="1"/>
    <col min="12539" max="12540" width="18.796875" customWidth="1"/>
    <col min="12541" max="12541" width="27.796875" customWidth="1"/>
    <col min="12542" max="12542" width="31.09765625" customWidth="1"/>
    <col min="12543" max="12543" width="20.5" customWidth="1"/>
    <col min="12544" max="12544" width="23.69921875" customWidth="1"/>
    <col min="12545" max="12545" width="26.19921875" customWidth="1"/>
    <col min="12546" max="12546" width="29.5" customWidth="1"/>
    <col min="12547" max="12547" width="18.796875" customWidth="1"/>
    <col min="12548" max="12548" width="22.09765625" customWidth="1"/>
    <col min="12549" max="12549" width="19.59765625" customWidth="1"/>
    <col min="12550" max="12550" width="22.8984375" customWidth="1"/>
    <col min="12551" max="12551" width="18.796875" customWidth="1"/>
    <col min="12552" max="12552" width="19.59765625" customWidth="1"/>
    <col min="12553" max="12553" width="21.296875" customWidth="1"/>
    <col min="12554" max="12554" width="24.5" customWidth="1"/>
    <col min="12555" max="12557" width="18.796875" customWidth="1"/>
    <col min="12558" max="12558" width="22.09765625" customWidth="1"/>
    <col min="12559" max="12559" width="18.796875" customWidth="1"/>
    <col min="12560" max="12560" width="163.59765625" customWidth="1"/>
    <col min="12561" max="12561" width="8.19921875" customWidth="1"/>
    <col min="12562" max="12562" width="9.796875" customWidth="1"/>
    <col min="12563" max="12563" width="10.59765625" customWidth="1"/>
    <col min="12564" max="12564" width="13.09765625" customWidth="1"/>
    <col min="12787" max="12787" width="4.09765625" customWidth="1"/>
    <col min="12788" max="12788" width="4.8984375" customWidth="1"/>
    <col min="12789" max="12789" width="6.5" customWidth="1"/>
    <col min="12790" max="12790" width="8.19921875" customWidth="1"/>
    <col min="12791" max="12791" width="25.3984375" customWidth="1"/>
    <col min="12792" max="12792" width="28.59765625" customWidth="1"/>
    <col min="12793" max="12793" width="24.5" customWidth="1"/>
    <col min="12794" max="12794" width="27.796875" customWidth="1"/>
    <col min="12795" max="12796" width="18.796875" customWidth="1"/>
    <col min="12797" max="12797" width="27.796875" customWidth="1"/>
    <col min="12798" max="12798" width="31.09765625" customWidth="1"/>
    <col min="12799" max="12799" width="20.5" customWidth="1"/>
    <col min="12800" max="12800" width="23.69921875" customWidth="1"/>
    <col min="12801" max="12801" width="26.19921875" customWidth="1"/>
    <col min="12802" max="12802" width="29.5" customWidth="1"/>
    <col min="12803" max="12803" width="18.796875" customWidth="1"/>
    <col min="12804" max="12804" width="22.09765625" customWidth="1"/>
    <col min="12805" max="12805" width="19.59765625" customWidth="1"/>
    <col min="12806" max="12806" width="22.8984375" customWidth="1"/>
    <col min="12807" max="12807" width="18.796875" customWidth="1"/>
    <col min="12808" max="12808" width="19.59765625" customWidth="1"/>
    <col min="12809" max="12809" width="21.296875" customWidth="1"/>
    <col min="12810" max="12810" width="24.5" customWidth="1"/>
    <col min="12811" max="12813" width="18.796875" customWidth="1"/>
    <col min="12814" max="12814" width="22.09765625" customWidth="1"/>
    <col min="12815" max="12815" width="18.796875" customWidth="1"/>
    <col min="12816" max="12816" width="163.59765625" customWidth="1"/>
    <col min="12817" max="12817" width="8.19921875" customWidth="1"/>
    <col min="12818" max="12818" width="9.796875" customWidth="1"/>
    <col min="12819" max="12819" width="10.59765625" customWidth="1"/>
    <col min="12820" max="12820" width="13.09765625" customWidth="1"/>
    <col min="13043" max="13043" width="4.09765625" customWidth="1"/>
    <col min="13044" max="13044" width="4.8984375" customWidth="1"/>
    <col min="13045" max="13045" width="6.5" customWidth="1"/>
    <col min="13046" max="13046" width="8.19921875" customWidth="1"/>
    <col min="13047" max="13047" width="25.3984375" customWidth="1"/>
    <col min="13048" max="13048" width="28.59765625" customWidth="1"/>
    <col min="13049" max="13049" width="24.5" customWidth="1"/>
    <col min="13050" max="13050" width="27.796875" customWidth="1"/>
    <col min="13051" max="13052" width="18.796875" customWidth="1"/>
    <col min="13053" max="13053" width="27.796875" customWidth="1"/>
    <col min="13054" max="13054" width="31.09765625" customWidth="1"/>
    <col min="13055" max="13055" width="20.5" customWidth="1"/>
    <col min="13056" max="13056" width="23.69921875" customWidth="1"/>
    <col min="13057" max="13057" width="26.19921875" customWidth="1"/>
    <col min="13058" max="13058" width="29.5" customWidth="1"/>
    <col min="13059" max="13059" width="18.796875" customWidth="1"/>
    <col min="13060" max="13060" width="22.09765625" customWidth="1"/>
    <col min="13061" max="13061" width="19.59765625" customWidth="1"/>
    <col min="13062" max="13062" width="22.8984375" customWidth="1"/>
    <col min="13063" max="13063" width="18.796875" customWidth="1"/>
    <col min="13064" max="13064" width="19.59765625" customWidth="1"/>
    <col min="13065" max="13065" width="21.296875" customWidth="1"/>
    <col min="13066" max="13066" width="24.5" customWidth="1"/>
    <col min="13067" max="13069" width="18.796875" customWidth="1"/>
    <col min="13070" max="13070" width="22.09765625" customWidth="1"/>
    <col min="13071" max="13071" width="18.796875" customWidth="1"/>
    <col min="13072" max="13072" width="163.59765625" customWidth="1"/>
    <col min="13073" max="13073" width="8.19921875" customWidth="1"/>
    <col min="13074" max="13074" width="9.796875" customWidth="1"/>
    <col min="13075" max="13075" width="10.59765625" customWidth="1"/>
    <col min="13076" max="13076" width="13.09765625" customWidth="1"/>
    <col min="13299" max="13299" width="4.09765625" customWidth="1"/>
    <col min="13300" max="13300" width="4.8984375" customWidth="1"/>
    <col min="13301" max="13301" width="6.5" customWidth="1"/>
    <col min="13302" max="13302" width="8.19921875" customWidth="1"/>
    <col min="13303" max="13303" width="25.3984375" customWidth="1"/>
    <col min="13304" max="13304" width="28.59765625" customWidth="1"/>
    <col min="13305" max="13305" width="24.5" customWidth="1"/>
    <col min="13306" max="13306" width="27.796875" customWidth="1"/>
    <col min="13307" max="13308" width="18.796875" customWidth="1"/>
    <col min="13309" max="13309" width="27.796875" customWidth="1"/>
    <col min="13310" max="13310" width="31.09765625" customWidth="1"/>
    <col min="13311" max="13311" width="20.5" customWidth="1"/>
    <col min="13312" max="13312" width="23.69921875" customWidth="1"/>
    <col min="13313" max="13313" width="26.19921875" customWidth="1"/>
    <col min="13314" max="13314" width="29.5" customWidth="1"/>
    <col min="13315" max="13315" width="18.796875" customWidth="1"/>
    <col min="13316" max="13316" width="22.09765625" customWidth="1"/>
    <col min="13317" max="13317" width="19.59765625" customWidth="1"/>
    <col min="13318" max="13318" width="22.8984375" customWidth="1"/>
    <col min="13319" max="13319" width="18.796875" customWidth="1"/>
    <col min="13320" max="13320" width="19.59765625" customWidth="1"/>
    <col min="13321" max="13321" width="21.296875" customWidth="1"/>
    <col min="13322" max="13322" width="24.5" customWidth="1"/>
    <col min="13323" max="13325" width="18.796875" customWidth="1"/>
    <col min="13326" max="13326" width="22.09765625" customWidth="1"/>
    <col min="13327" max="13327" width="18.796875" customWidth="1"/>
    <col min="13328" max="13328" width="163.59765625" customWidth="1"/>
    <col min="13329" max="13329" width="8.19921875" customWidth="1"/>
    <col min="13330" max="13330" width="9.796875" customWidth="1"/>
    <col min="13331" max="13331" width="10.59765625" customWidth="1"/>
    <col min="13332" max="13332" width="13.09765625" customWidth="1"/>
    <col min="13555" max="13555" width="4.09765625" customWidth="1"/>
    <col min="13556" max="13556" width="4.8984375" customWidth="1"/>
    <col min="13557" max="13557" width="6.5" customWidth="1"/>
    <col min="13558" max="13558" width="8.19921875" customWidth="1"/>
    <col min="13559" max="13559" width="25.3984375" customWidth="1"/>
    <col min="13560" max="13560" width="28.59765625" customWidth="1"/>
    <col min="13561" max="13561" width="24.5" customWidth="1"/>
    <col min="13562" max="13562" width="27.796875" customWidth="1"/>
    <col min="13563" max="13564" width="18.796875" customWidth="1"/>
    <col min="13565" max="13565" width="27.796875" customWidth="1"/>
    <col min="13566" max="13566" width="31.09765625" customWidth="1"/>
    <col min="13567" max="13567" width="20.5" customWidth="1"/>
    <col min="13568" max="13568" width="23.69921875" customWidth="1"/>
    <col min="13569" max="13569" width="26.19921875" customWidth="1"/>
    <col min="13570" max="13570" width="29.5" customWidth="1"/>
    <col min="13571" max="13571" width="18.796875" customWidth="1"/>
    <col min="13572" max="13572" width="22.09765625" customWidth="1"/>
    <col min="13573" max="13573" width="19.59765625" customWidth="1"/>
    <col min="13574" max="13574" width="22.8984375" customWidth="1"/>
    <col min="13575" max="13575" width="18.796875" customWidth="1"/>
    <col min="13576" max="13576" width="19.59765625" customWidth="1"/>
    <col min="13577" max="13577" width="21.296875" customWidth="1"/>
    <col min="13578" max="13578" width="24.5" customWidth="1"/>
    <col min="13579" max="13581" width="18.796875" customWidth="1"/>
    <col min="13582" max="13582" width="22.09765625" customWidth="1"/>
    <col min="13583" max="13583" width="18.796875" customWidth="1"/>
    <col min="13584" max="13584" width="163.59765625" customWidth="1"/>
    <col min="13585" max="13585" width="8.19921875" customWidth="1"/>
    <col min="13586" max="13586" width="9.796875" customWidth="1"/>
    <col min="13587" max="13587" width="10.59765625" customWidth="1"/>
    <col min="13588" max="13588" width="13.09765625" customWidth="1"/>
    <col min="13811" max="13811" width="4.09765625" customWidth="1"/>
    <col min="13812" max="13812" width="4.8984375" customWidth="1"/>
    <col min="13813" max="13813" width="6.5" customWidth="1"/>
    <col min="13814" max="13814" width="8.19921875" customWidth="1"/>
    <col min="13815" max="13815" width="25.3984375" customWidth="1"/>
    <col min="13816" max="13816" width="28.59765625" customWidth="1"/>
    <col min="13817" max="13817" width="24.5" customWidth="1"/>
    <col min="13818" max="13818" width="27.796875" customWidth="1"/>
    <col min="13819" max="13820" width="18.796875" customWidth="1"/>
    <col min="13821" max="13821" width="27.796875" customWidth="1"/>
    <col min="13822" max="13822" width="31.09765625" customWidth="1"/>
    <col min="13823" max="13823" width="20.5" customWidth="1"/>
    <col min="13824" max="13824" width="23.69921875" customWidth="1"/>
    <col min="13825" max="13825" width="26.19921875" customWidth="1"/>
    <col min="13826" max="13826" width="29.5" customWidth="1"/>
    <col min="13827" max="13827" width="18.796875" customWidth="1"/>
    <col min="13828" max="13828" width="22.09765625" customWidth="1"/>
    <col min="13829" max="13829" width="19.59765625" customWidth="1"/>
    <col min="13830" max="13830" width="22.8984375" customWidth="1"/>
    <col min="13831" max="13831" width="18.796875" customWidth="1"/>
    <col min="13832" max="13832" width="19.59765625" customWidth="1"/>
    <col min="13833" max="13833" width="21.296875" customWidth="1"/>
    <col min="13834" max="13834" width="24.5" customWidth="1"/>
    <col min="13835" max="13837" width="18.796875" customWidth="1"/>
    <col min="13838" max="13838" width="22.09765625" customWidth="1"/>
    <col min="13839" max="13839" width="18.796875" customWidth="1"/>
    <col min="13840" max="13840" width="163.59765625" customWidth="1"/>
    <col min="13841" max="13841" width="8.19921875" customWidth="1"/>
    <col min="13842" max="13842" width="9.796875" customWidth="1"/>
    <col min="13843" max="13843" width="10.59765625" customWidth="1"/>
    <col min="13844" max="13844" width="13.09765625" customWidth="1"/>
    <col min="14067" max="14067" width="4.09765625" customWidth="1"/>
    <col min="14068" max="14068" width="4.8984375" customWidth="1"/>
    <col min="14069" max="14069" width="6.5" customWidth="1"/>
    <col min="14070" max="14070" width="8.19921875" customWidth="1"/>
    <col min="14071" max="14071" width="25.3984375" customWidth="1"/>
    <col min="14072" max="14072" width="28.59765625" customWidth="1"/>
    <col min="14073" max="14073" width="24.5" customWidth="1"/>
    <col min="14074" max="14074" width="27.796875" customWidth="1"/>
    <col min="14075" max="14076" width="18.796875" customWidth="1"/>
    <col min="14077" max="14077" width="27.796875" customWidth="1"/>
    <col min="14078" max="14078" width="31.09765625" customWidth="1"/>
    <col min="14079" max="14079" width="20.5" customWidth="1"/>
    <col min="14080" max="14080" width="23.69921875" customWidth="1"/>
    <col min="14081" max="14081" width="26.19921875" customWidth="1"/>
    <col min="14082" max="14082" width="29.5" customWidth="1"/>
    <col min="14083" max="14083" width="18.796875" customWidth="1"/>
    <col min="14084" max="14084" width="22.09765625" customWidth="1"/>
    <col min="14085" max="14085" width="19.59765625" customWidth="1"/>
    <col min="14086" max="14086" width="22.8984375" customWidth="1"/>
    <col min="14087" max="14087" width="18.796875" customWidth="1"/>
    <col min="14088" max="14088" width="19.59765625" customWidth="1"/>
    <col min="14089" max="14089" width="21.296875" customWidth="1"/>
    <col min="14090" max="14090" width="24.5" customWidth="1"/>
    <col min="14091" max="14093" width="18.796875" customWidth="1"/>
    <col min="14094" max="14094" width="22.09765625" customWidth="1"/>
    <col min="14095" max="14095" width="18.796875" customWidth="1"/>
    <col min="14096" max="14096" width="163.59765625" customWidth="1"/>
    <col min="14097" max="14097" width="8.19921875" customWidth="1"/>
    <col min="14098" max="14098" width="9.796875" customWidth="1"/>
    <col min="14099" max="14099" width="10.59765625" customWidth="1"/>
    <col min="14100" max="14100" width="13.09765625" customWidth="1"/>
    <col min="14323" max="14323" width="4.09765625" customWidth="1"/>
    <col min="14324" max="14324" width="4.8984375" customWidth="1"/>
    <col min="14325" max="14325" width="6.5" customWidth="1"/>
    <col min="14326" max="14326" width="8.19921875" customWidth="1"/>
    <col min="14327" max="14327" width="25.3984375" customWidth="1"/>
    <col min="14328" max="14328" width="28.59765625" customWidth="1"/>
    <col min="14329" max="14329" width="24.5" customWidth="1"/>
    <col min="14330" max="14330" width="27.796875" customWidth="1"/>
    <col min="14331" max="14332" width="18.796875" customWidth="1"/>
    <col min="14333" max="14333" width="27.796875" customWidth="1"/>
    <col min="14334" max="14334" width="31.09765625" customWidth="1"/>
    <col min="14335" max="14335" width="20.5" customWidth="1"/>
    <col min="14336" max="14336" width="23.69921875" customWidth="1"/>
    <col min="14337" max="14337" width="26.19921875" customWidth="1"/>
    <col min="14338" max="14338" width="29.5" customWidth="1"/>
    <col min="14339" max="14339" width="18.796875" customWidth="1"/>
    <col min="14340" max="14340" width="22.09765625" customWidth="1"/>
    <col min="14341" max="14341" width="19.59765625" customWidth="1"/>
    <col min="14342" max="14342" width="22.8984375" customWidth="1"/>
    <col min="14343" max="14343" width="18.796875" customWidth="1"/>
    <col min="14344" max="14344" width="19.59765625" customWidth="1"/>
    <col min="14345" max="14345" width="21.296875" customWidth="1"/>
    <col min="14346" max="14346" width="24.5" customWidth="1"/>
    <col min="14347" max="14349" width="18.796875" customWidth="1"/>
    <col min="14350" max="14350" width="22.09765625" customWidth="1"/>
    <col min="14351" max="14351" width="18.796875" customWidth="1"/>
    <col min="14352" max="14352" width="163.59765625" customWidth="1"/>
    <col min="14353" max="14353" width="8.19921875" customWidth="1"/>
    <col min="14354" max="14354" width="9.796875" customWidth="1"/>
    <col min="14355" max="14355" width="10.59765625" customWidth="1"/>
    <col min="14356" max="14356" width="13.09765625" customWidth="1"/>
    <col min="14579" max="14579" width="4.09765625" customWidth="1"/>
    <col min="14580" max="14580" width="4.8984375" customWidth="1"/>
    <col min="14581" max="14581" width="6.5" customWidth="1"/>
    <col min="14582" max="14582" width="8.19921875" customWidth="1"/>
    <col min="14583" max="14583" width="25.3984375" customWidth="1"/>
    <col min="14584" max="14584" width="28.59765625" customWidth="1"/>
    <col min="14585" max="14585" width="24.5" customWidth="1"/>
    <col min="14586" max="14586" width="27.796875" customWidth="1"/>
    <col min="14587" max="14588" width="18.796875" customWidth="1"/>
    <col min="14589" max="14589" width="27.796875" customWidth="1"/>
    <col min="14590" max="14590" width="31.09765625" customWidth="1"/>
    <col min="14591" max="14591" width="20.5" customWidth="1"/>
    <col min="14592" max="14592" width="23.69921875" customWidth="1"/>
    <col min="14593" max="14593" width="26.19921875" customWidth="1"/>
    <col min="14594" max="14594" width="29.5" customWidth="1"/>
    <col min="14595" max="14595" width="18.796875" customWidth="1"/>
    <col min="14596" max="14596" width="22.09765625" customWidth="1"/>
    <col min="14597" max="14597" width="19.59765625" customWidth="1"/>
    <col min="14598" max="14598" width="22.8984375" customWidth="1"/>
    <col min="14599" max="14599" width="18.796875" customWidth="1"/>
    <col min="14600" max="14600" width="19.59765625" customWidth="1"/>
    <col min="14601" max="14601" width="21.296875" customWidth="1"/>
    <col min="14602" max="14602" width="24.5" customWidth="1"/>
    <col min="14603" max="14605" width="18.796875" customWidth="1"/>
    <col min="14606" max="14606" width="22.09765625" customWidth="1"/>
    <col min="14607" max="14607" width="18.796875" customWidth="1"/>
    <col min="14608" max="14608" width="163.59765625" customWidth="1"/>
    <col min="14609" max="14609" width="8.19921875" customWidth="1"/>
    <col min="14610" max="14610" width="9.796875" customWidth="1"/>
    <col min="14611" max="14611" width="10.59765625" customWidth="1"/>
    <col min="14612" max="14612" width="13.09765625" customWidth="1"/>
    <col min="14835" max="14835" width="4.09765625" customWidth="1"/>
    <col min="14836" max="14836" width="4.8984375" customWidth="1"/>
    <col min="14837" max="14837" width="6.5" customWidth="1"/>
    <col min="14838" max="14838" width="8.19921875" customWidth="1"/>
    <col min="14839" max="14839" width="25.3984375" customWidth="1"/>
    <col min="14840" max="14840" width="28.59765625" customWidth="1"/>
    <col min="14841" max="14841" width="24.5" customWidth="1"/>
    <col min="14842" max="14842" width="27.796875" customWidth="1"/>
    <col min="14843" max="14844" width="18.796875" customWidth="1"/>
    <col min="14845" max="14845" width="27.796875" customWidth="1"/>
    <col min="14846" max="14846" width="31.09765625" customWidth="1"/>
    <col min="14847" max="14847" width="20.5" customWidth="1"/>
    <col min="14848" max="14848" width="23.69921875" customWidth="1"/>
    <col min="14849" max="14849" width="26.19921875" customWidth="1"/>
    <col min="14850" max="14850" width="29.5" customWidth="1"/>
    <col min="14851" max="14851" width="18.796875" customWidth="1"/>
    <col min="14852" max="14852" width="22.09765625" customWidth="1"/>
    <col min="14853" max="14853" width="19.59765625" customWidth="1"/>
    <col min="14854" max="14854" width="22.8984375" customWidth="1"/>
    <col min="14855" max="14855" width="18.796875" customWidth="1"/>
    <col min="14856" max="14856" width="19.59765625" customWidth="1"/>
    <col min="14857" max="14857" width="21.296875" customWidth="1"/>
    <col min="14858" max="14858" width="24.5" customWidth="1"/>
    <col min="14859" max="14861" width="18.796875" customWidth="1"/>
    <col min="14862" max="14862" width="22.09765625" customWidth="1"/>
    <col min="14863" max="14863" width="18.796875" customWidth="1"/>
    <col min="14864" max="14864" width="163.59765625" customWidth="1"/>
    <col min="14865" max="14865" width="8.19921875" customWidth="1"/>
    <col min="14866" max="14866" width="9.796875" customWidth="1"/>
    <col min="14867" max="14867" width="10.59765625" customWidth="1"/>
    <col min="14868" max="14868" width="13.09765625" customWidth="1"/>
    <col min="15091" max="15091" width="4.09765625" customWidth="1"/>
    <col min="15092" max="15092" width="4.8984375" customWidth="1"/>
    <col min="15093" max="15093" width="6.5" customWidth="1"/>
    <col min="15094" max="15094" width="8.19921875" customWidth="1"/>
    <col min="15095" max="15095" width="25.3984375" customWidth="1"/>
    <col min="15096" max="15096" width="28.59765625" customWidth="1"/>
    <col min="15097" max="15097" width="24.5" customWidth="1"/>
    <col min="15098" max="15098" width="27.796875" customWidth="1"/>
    <col min="15099" max="15100" width="18.796875" customWidth="1"/>
    <col min="15101" max="15101" width="27.796875" customWidth="1"/>
    <col min="15102" max="15102" width="31.09765625" customWidth="1"/>
    <col min="15103" max="15103" width="20.5" customWidth="1"/>
    <col min="15104" max="15104" width="23.69921875" customWidth="1"/>
    <col min="15105" max="15105" width="26.19921875" customWidth="1"/>
    <col min="15106" max="15106" width="29.5" customWidth="1"/>
    <col min="15107" max="15107" width="18.796875" customWidth="1"/>
    <col min="15108" max="15108" width="22.09765625" customWidth="1"/>
    <col min="15109" max="15109" width="19.59765625" customWidth="1"/>
    <col min="15110" max="15110" width="22.8984375" customWidth="1"/>
    <col min="15111" max="15111" width="18.796875" customWidth="1"/>
    <col min="15112" max="15112" width="19.59765625" customWidth="1"/>
    <col min="15113" max="15113" width="21.296875" customWidth="1"/>
    <col min="15114" max="15114" width="24.5" customWidth="1"/>
    <col min="15115" max="15117" width="18.796875" customWidth="1"/>
    <col min="15118" max="15118" width="22.09765625" customWidth="1"/>
    <col min="15119" max="15119" width="18.796875" customWidth="1"/>
    <col min="15120" max="15120" width="163.59765625" customWidth="1"/>
    <col min="15121" max="15121" width="8.19921875" customWidth="1"/>
    <col min="15122" max="15122" width="9.796875" customWidth="1"/>
    <col min="15123" max="15123" width="10.59765625" customWidth="1"/>
    <col min="15124" max="15124" width="13.09765625" customWidth="1"/>
    <col min="15347" max="15347" width="4.09765625" customWidth="1"/>
    <col min="15348" max="15348" width="4.8984375" customWidth="1"/>
    <col min="15349" max="15349" width="6.5" customWidth="1"/>
    <col min="15350" max="15350" width="8.19921875" customWidth="1"/>
    <col min="15351" max="15351" width="25.3984375" customWidth="1"/>
    <col min="15352" max="15352" width="28.59765625" customWidth="1"/>
    <col min="15353" max="15353" width="24.5" customWidth="1"/>
    <col min="15354" max="15354" width="27.796875" customWidth="1"/>
    <col min="15355" max="15356" width="18.796875" customWidth="1"/>
    <col min="15357" max="15357" width="27.796875" customWidth="1"/>
    <col min="15358" max="15358" width="31.09765625" customWidth="1"/>
    <col min="15359" max="15359" width="20.5" customWidth="1"/>
    <col min="15360" max="15360" width="23.69921875" customWidth="1"/>
    <col min="15361" max="15361" width="26.19921875" customWidth="1"/>
    <col min="15362" max="15362" width="29.5" customWidth="1"/>
    <col min="15363" max="15363" width="18.796875" customWidth="1"/>
    <col min="15364" max="15364" width="22.09765625" customWidth="1"/>
    <col min="15365" max="15365" width="19.59765625" customWidth="1"/>
    <col min="15366" max="15366" width="22.8984375" customWidth="1"/>
    <col min="15367" max="15367" width="18.796875" customWidth="1"/>
    <col min="15368" max="15368" width="19.59765625" customWidth="1"/>
    <col min="15369" max="15369" width="21.296875" customWidth="1"/>
    <col min="15370" max="15370" width="24.5" customWidth="1"/>
    <col min="15371" max="15373" width="18.796875" customWidth="1"/>
    <col min="15374" max="15374" width="22.09765625" customWidth="1"/>
    <col min="15375" max="15375" width="18.796875" customWidth="1"/>
    <col min="15376" max="15376" width="163.59765625" customWidth="1"/>
    <col min="15377" max="15377" width="8.19921875" customWidth="1"/>
    <col min="15378" max="15378" width="9.796875" customWidth="1"/>
    <col min="15379" max="15379" width="10.59765625" customWidth="1"/>
    <col min="15380" max="15380" width="13.09765625" customWidth="1"/>
    <col min="15603" max="15603" width="4.09765625" customWidth="1"/>
    <col min="15604" max="15604" width="4.8984375" customWidth="1"/>
    <col min="15605" max="15605" width="6.5" customWidth="1"/>
    <col min="15606" max="15606" width="8.19921875" customWidth="1"/>
    <col min="15607" max="15607" width="25.3984375" customWidth="1"/>
    <col min="15608" max="15608" width="28.59765625" customWidth="1"/>
    <col min="15609" max="15609" width="24.5" customWidth="1"/>
    <col min="15610" max="15610" width="27.796875" customWidth="1"/>
    <col min="15611" max="15612" width="18.796875" customWidth="1"/>
    <col min="15613" max="15613" width="27.796875" customWidth="1"/>
    <col min="15614" max="15614" width="31.09765625" customWidth="1"/>
    <col min="15615" max="15615" width="20.5" customWidth="1"/>
    <col min="15616" max="15616" width="23.69921875" customWidth="1"/>
    <col min="15617" max="15617" width="26.19921875" customWidth="1"/>
    <col min="15618" max="15618" width="29.5" customWidth="1"/>
    <col min="15619" max="15619" width="18.796875" customWidth="1"/>
    <col min="15620" max="15620" width="22.09765625" customWidth="1"/>
    <col min="15621" max="15621" width="19.59765625" customWidth="1"/>
    <col min="15622" max="15622" width="22.8984375" customWidth="1"/>
    <col min="15623" max="15623" width="18.796875" customWidth="1"/>
    <col min="15624" max="15624" width="19.59765625" customWidth="1"/>
    <col min="15625" max="15625" width="21.296875" customWidth="1"/>
    <col min="15626" max="15626" width="24.5" customWidth="1"/>
    <col min="15627" max="15629" width="18.796875" customWidth="1"/>
    <col min="15630" max="15630" width="22.09765625" customWidth="1"/>
    <col min="15631" max="15631" width="18.796875" customWidth="1"/>
    <col min="15632" max="15632" width="163.59765625" customWidth="1"/>
    <col min="15633" max="15633" width="8.19921875" customWidth="1"/>
    <col min="15634" max="15634" width="9.796875" customWidth="1"/>
    <col min="15635" max="15635" width="10.59765625" customWidth="1"/>
    <col min="15636" max="15636" width="13.09765625" customWidth="1"/>
    <col min="15859" max="15859" width="4.09765625" customWidth="1"/>
    <col min="15860" max="15860" width="4.8984375" customWidth="1"/>
    <col min="15861" max="15861" width="6.5" customWidth="1"/>
    <col min="15862" max="15862" width="8.19921875" customWidth="1"/>
    <col min="15863" max="15863" width="25.3984375" customWidth="1"/>
    <col min="15864" max="15864" width="28.59765625" customWidth="1"/>
    <col min="15865" max="15865" width="24.5" customWidth="1"/>
    <col min="15866" max="15866" width="27.796875" customWidth="1"/>
    <col min="15867" max="15868" width="18.796875" customWidth="1"/>
    <col min="15869" max="15869" width="27.796875" customWidth="1"/>
    <col min="15870" max="15870" width="31.09765625" customWidth="1"/>
    <col min="15871" max="15871" width="20.5" customWidth="1"/>
    <col min="15872" max="15872" width="23.69921875" customWidth="1"/>
    <col min="15873" max="15873" width="26.19921875" customWidth="1"/>
    <col min="15874" max="15874" width="29.5" customWidth="1"/>
    <col min="15875" max="15875" width="18.796875" customWidth="1"/>
    <col min="15876" max="15876" width="22.09765625" customWidth="1"/>
    <col min="15877" max="15877" width="19.59765625" customWidth="1"/>
    <col min="15878" max="15878" width="22.8984375" customWidth="1"/>
    <col min="15879" max="15879" width="18.796875" customWidth="1"/>
    <col min="15880" max="15880" width="19.59765625" customWidth="1"/>
    <col min="15881" max="15881" width="21.296875" customWidth="1"/>
    <col min="15882" max="15882" width="24.5" customWidth="1"/>
    <col min="15883" max="15885" width="18.796875" customWidth="1"/>
    <col min="15886" max="15886" width="22.09765625" customWidth="1"/>
    <col min="15887" max="15887" width="18.796875" customWidth="1"/>
    <col min="15888" max="15888" width="163.59765625" customWidth="1"/>
    <col min="15889" max="15889" width="8.19921875" customWidth="1"/>
    <col min="15890" max="15890" width="9.796875" customWidth="1"/>
    <col min="15891" max="15891" width="10.59765625" customWidth="1"/>
    <col min="15892" max="15892" width="13.09765625" customWidth="1"/>
    <col min="16115" max="16115" width="4.09765625" customWidth="1"/>
    <col min="16116" max="16116" width="4.8984375" customWidth="1"/>
    <col min="16117" max="16117" width="6.5" customWidth="1"/>
    <col min="16118" max="16118" width="8.19921875" customWidth="1"/>
    <col min="16119" max="16119" width="25.3984375" customWidth="1"/>
    <col min="16120" max="16120" width="28.59765625" customWidth="1"/>
    <col min="16121" max="16121" width="24.5" customWidth="1"/>
    <col min="16122" max="16122" width="27.796875" customWidth="1"/>
    <col min="16123" max="16124" width="18.796875" customWidth="1"/>
    <col min="16125" max="16125" width="27.796875" customWidth="1"/>
    <col min="16126" max="16126" width="31.09765625" customWidth="1"/>
    <col min="16127" max="16127" width="20.5" customWidth="1"/>
    <col min="16128" max="16128" width="23.69921875" customWidth="1"/>
    <col min="16129" max="16129" width="26.19921875" customWidth="1"/>
    <col min="16130" max="16130" width="29.5" customWidth="1"/>
    <col min="16131" max="16131" width="18.796875" customWidth="1"/>
    <col min="16132" max="16132" width="22.09765625" customWidth="1"/>
    <col min="16133" max="16133" width="19.59765625" customWidth="1"/>
    <col min="16134" max="16134" width="22.8984375" customWidth="1"/>
    <col min="16135" max="16135" width="18.796875" customWidth="1"/>
    <col min="16136" max="16136" width="19.59765625" customWidth="1"/>
    <col min="16137" max="16137" width="21.296875" customWidth="1"/>
    <col min="16138" max="16138" width="24.5" customWidth="1"/>
    <col min="16139" max="16141" width="18.796875" customWidth="1"/>
    <col min="16142" max="16142" width="22.09765625" customWidth="1"/>
    <col min="16143" max="16143" width="18.796875" customWidth="1"/>
    <col min="16144" max="16144" width="163.59765625" customWidth="1"/>
    <col min="16145" max="16145" width="8.19921875" customWidth="1"/>
    <col min="16146" max="16146" width="9.796875" customWidth="1"/>
    <col min="16147" max="16147" width="10.59765625" customWidth="1"/>
    <col min="16148" max="16148" width="13.09765625" customWidth="1"/>
  </cols>
  <sheetData>
    <row r="1" spans="1:20" ht="18">
      <c r="A1" s="146" t="s">
        <v>473</v>
      </c>
    </row>
    <row r="2" spans="1:20" ht="15" thickBot="1"/>
    <row r="3" spans="1:20" ht="39" thickBot="1">
      <c r="A3" s="169" t="s">
        <v>289</v>
      </c>
      <c r="B3" s="170" t="s">
        <v>172</v>
      </c>
      <c r="C3" s="170" t="s">
        <v>290</v>
      </c>
      <c r="D3" s="170" t="s">
        <v>470</v>
      </c>
      <c r="E3" s="170" t="s">
        <v>54</v>
      </c>
      <c r="F3" s="170" t="s">
        <v>55</v>
      </c>
      <c r="G3" s="170" t="s">
        <v>56</v>
      </c>
      <c r="H3" s="170" t="s">
        <v>57</v>
      </c>
      <c r="I3" s="170" t="s">
        <v>58</v>
      </c>
      <c r="J3" s="170" t="s">
        <v>59</v>
      </c>
      <c r="K3" s="170" t="s">
        <v>60</v>
      </c>
      <c r="L3" s="170" t="s">
        <v>61</v>
      </c>
      <c r="M3" s="170" t="s">
        <v>77</v>
      </c>
      <c r="N3" s="170" t="s">
        <v>63</v>
      </c>
      <c r="O3" s="170" t="s">
        <v>64</v>
      </c>
      <c r="P3" s="170" t="s">
        <v>78</v>
      </c>
      <c r="Q3" s="170" t="s">
        <v>68</v>
      </c>
      <c r="R3" s="170" t="s">
        <v>292</v>
      </c>
      <c r="S3" s="170" t="s">
        <v>293</v>
      </c>
      <c r="T3" s="170" t="s">
        <v>294</v>
      </c>
    </row>
    <row r="4" spans="1:20">
      <c r="A4" s="148">
        <v>1</v>
      </c>
      <c r="B4" s="172" t="s">
        <v>176</v>
      </c>
      <c r="C4" s="149" t="s">
        <v>295</v>
      </c>
      <c r="D4" s="178" t="s">
        <v>21</v>
      </c>
      <c r="E4" s="84">
        <v>221574</v>
      </c>
      <c r="F4" s="84">
        <v>0</v>
      </c>
      <c r="G4" s="84">
        <v>18606</v>
      </c>
      <c r="H4" s="84">
        <v>7214</v>
      </c>
      <c r="I4" s="84">
        <v>148522</v>
      </c>
      <c r="J4" s="84">
        <v>0</v>
      </c>
      <c r="K4" s="84">
        <v>189000</v>
      </c>
      <c r="L4" s="84">
        <v>146900</v>
      </c>
      <c r="M4" s="84">
        <v>0</v>
      </c>
      <c r="N4" s="84">
        <v>100737</v>
      </c>
      <c r="O4" s="84">
        <v>40616</v>
      </c>
      <c r="P4" s="84">
        <v>13260</v>
      </c>
      <c r="Q4" s="84">
        <v>886429</v>
      </c>
      <c r="R4" s="150">
        <v>280</v>
      </c>
      <c r="S4" s="150">
        <v>280</v>
      </c>
      <c r="T4" s="151">
        <v>1</v>
      </c>
    </row>
    <row r="5" spans="1:20">
      <c r="A5" s="152">
        <v>2</v>
      </c>
      <c r="B5" s="173" t="s">
        <v>176</v>
      </c>
      <c r="C5" s="154" t="s">
        <v>295</v>
      </c>
      <c r="D5" s="179" t="s">
        <v>28</v>
      </c>
      <c r="E5" s="78">
        <v>227390</v>
      </c>
      <c r="F5" s="78">
        <v>0</v>
      </c>
      <c r="G5" s="78">
        <v>7709</v>
      </c>
      <c r="H5" s="78">
        <v>1095</v>
      </c>
      <c r="I5" s="78">
        <v>128045</v>
      </c>
      <c r="J5" s="78">
        <v>0</v>
      </c>
      <c r="K5" s="78">
        <v>148500</v>
      </c>
      <c r="L5" s="78">
        <v>120000</v>
      </c>
      <c r="M5" s="78">
        <v>0</v>
      </c>
      <c r="N5" s="78">
        <v>100737</v>
      </c>
      <c r="O5" s="78">
        <v>40616</v>
      </c>
      <c r="P5" s="78">
        <v>13260</v>
      </c>
      <c r="Q5" s="78">
        <v>787352</v>
      </c>
      <c r="R5" s="155">
        <v>491</v>
      </c>
      <c r="S5" s="155">
        <v>983</v>
      </c>
      <c r="T5" s="156">
        <v>2</v>
      </c>
    </row>
    <row r="6" spans="1:20">
      <c r="A6" s="152">
        <v>3</v>
      </c>
      <c r="B6" s="173" t="s">
        <v>176</v>
      </c>
      <c r="C6" s="154" t="s">
        <v>295</v>
      </c>
      <c r="D6" s="179" t="s">
        <v>29</v>
      </c>
      <c r="E6" s="78">
        <v>390289</v>
      </c>
      <c r="F6" s="78">
        <v>0</v>
      </c>
      <c r="G6" s="78">
        <v>10895</v>
      </c>
      <c r="H6" s="78">
        <v>5889</v>
      </c>
      <c r="I6" s="78">
        <v>170505</v>
      </c>
      <c r="J6" s="78">
        <v>0</v>
      </c>
      <c r="K6" s="78">
        <v>225000</v>
      </c>
      <c r="L6" s="78">
        <v>185640</v>
      </c>
      <c r="M6" s="78">
        <v>0</v>
      </c>
      <c r="N6" s="78">
        <v>100737</v>
      </c>
      <c r="O6" s="78">
        <v>40616</v>
      </c>
      <c r="P6" s="78">
        <v>13260</v>
      </c>
      <c r="Q6" s="78">
        <v>1142831</v>
      </c>
      <c r="R6" s="155">
        <v>423</v>
      </c>
      <c r="S6" s="155">
        <v>846</v>
      </c>
      <c r="T6" s="156">
        <v>4</v>
      </c>
    </row>
    <row r="7" spans="1:20">
      <c r="A7" s="152">
        <v>4</v>
      </c>
      <c r="B7" s="173" t="s">
        <v>176</v>
      </c>
      <c r="C7" s="154" t="s">
        <v>297</v>
      </c>
      <c r="D7" s="179" t="s">
        <v>21</v>
      </c>
      <c r="E7" s="78">
        <v>291033</v>
      </c>
      <c r="F7" s="78">
        <v>0</v>
      </c>
      <c r="G7" s="78">
        <v>41277</v>
      </c>
      <c r="H7" s="78">
        <v>0</v>
      </c>
      <c r="I7" s="78">
        <v>29540</v>
      </c>
      <c r="J7" s="78">
        <v>0</v>
      </c>
      <c r="K7" s="78">
        <v>191919</v>
      </c>
      <c r="L7" s="78">
        <v>46788</v>
      </c>
      <c r="M7" s="78">
        <v>0</v>
      </c>
      <c r="N7" s="78">
        <v>499423</v>
      </c>
      <c r="O7" s="78">
        <v>0</v>
      </c>
      <c r="P7" s="78">
        <v>68578</v>
      </c>
      <c r="Q7" s="78">
        <v>1168558</v>
      </c>
      <c r="R7" s="155">
        <v>1320</v>
      </c>
      <c r="S7" s="155">
        <v>2829</v>
      </c>
      <c r="T7" s="156">
        <v>6</v>
      </c>
    </row>
    <row r="8" spans="1:20">
      <c r="A8" s="152">
        <v>5</v>
      </c>
      <c r="B8" s="173" t="s">
        <v>176</v>
      </c>
      <c r="C8" s="154" t="s">
        <v>298</v>
      </c>
      <c r="D8" s="179" t="s">
        <v>21</v>
      </c>
      <c r="E8" s="78">
        <v>137621</v>
      </c>
      <c r="F8" s="78">
        <v>0</v>
      </c>
      <c r="G8" s="78">
        <v>4173</v>
      </c>
      <c r="H8" s="78">
        <v>0</v>
      </c>
      <c r="I8" s="78">
        <v>76704</v>
      </c>
      <c r="J8" s="78">
        <v>0</v>
      </c>
      <c r="K8" s="78">
        <v>181439</v>
      </c>
      <c r="L8" s="78">
        <v>0</v>
      </c>
      <c r="M8" s="78">
        <v>26086</v>
      </c>
      <c r="N8" s="78">
        <v>452313</v>
      </c>
      <c r="O8" s="78">
        <v>0</v>
      </c>
      <c r="P8" s="78">
        <v>12422</v>
      </c>
      <c r="Q8" s="78">
        <v>890758</v>
      </c>
      <c r="R8" s="155">
        <v>230</v>
      </c>
      <c r="S8" s="155">
        <v>920</v>
      </c>
      <c r="T8" s="156">
        <v>1</v>
      </c>
    </row>
    <row r="9" spans="1:20">
      <c r="A9" s="152">
        <v>6</v>
      </c>
      <c r="B9" s="173" t="s">
        <v>176</v>
      </c>
      <c r="C9" s="154" t="s">
        <v>299</v>
      </c>
      <c r="D9" s="179" t="s">
        <v>21</v>
      </c>
      <c r="E9" s="78">
        <v>309303</v>
      </c>
      <c r="F9" s="78">
        <v>0</v>
      </c>
      <c r="G9" s="78">
        <v>0</v>
      </c>
      <c r="H9" s="78">
        <v>0</v>
      </c>
      <c r="I9" s="78">
        <v>230548</v>
      </c>
      <c r="J9" s="78">
        <v>0</v>
      </c>
      <c r="K9" s="78">
        <v>255785</v>
      </c>
      <c r="L9" s="78">
        <v>15300</v>
      </c>
      <c r="M9" s="78">
        <v>0</v>
      </c>
      <c r="N9" s="78">
        <v>399053</v>
      </c>
      <c r="O9" s="78">
        <v>0</v>
      </c>
      <c r="P9" s="78">
        <v>5383</v>
      </c>
      <c r="Q9" s="78">
        <v>1215372</v>
      </c>
      <c r="R9" s="155">
        <v>260</v>
      </c>
      <c r="S9" s="155">
        <v>756</v>
      </c>
      <c r="T9" s="156">
        <v>2</v>
      </c>
    </row>
    <row r="10" spans="1:20">
      <c r="A10" s="152">
        <v>7</v>
      </c>
      <c r="B10" s="173" t="s">
        <v>176</v>
      </c>
      <c r="C10" s="154" t="s">
        <v>301</v>
      </c>
      <c r="D10" s="179" t="s">
        <v>21</v>
      </c>
      <c r="E10" s="78">
        <v>258620</v>
      </c>
      <c r="F10" s="78">
        <v>0</v>
      </c>
      <c r="G10" s="78">
        <v>0</v>
      </c>
      <c r="H10" s="78">
        <v>0</v>
      </c>
      <c r="I10" s="78">
        <v>167091</v>
      </c>
      <c r="J10" s="78">
        <v>0</v>
      </c>
      <c r="K10" s="78">
        <v>344827</v>
      </c>
      <c r="L10" s="78">
        <v>56845</v>
      </c>
      <c r="M10" s="78">
        <v>0</v>
      </c>
      <c r="N10" s="78">
        <v>207974</v>
      </c>
      <c r="O10" s="78">
        <v>0</v>
      </c>
      <c r="P10" s="78">
        <v>0</v>
      </c>
      <c r="Q10" s="78">
        <v>1035357</v>
      </c>
      <c r="R10" s="155">
        <v>29</v>
      </c>
      <c r="S10" s="155">
        <v>41</v>
      </c>
      <c r="T10" s="156">
        <v>2</v>
      </c>
    </row>
    <row r="11" spans="1:20">
      <c r="A11" s="152">
        <v>8</v>
      </c>
      <c r="B11" s="173" t="s">
        <v>176</v>
      </c>
      <c r="C11" s="154" t="s">
        <v>303</v>
      </c>
      <c r="D11" s="179" t="s">
        <v>21</v>
      </c>
      <c r="E11" s="78">
        <v>293487</v>
      </c>
      <c r="F11" s="78">
        <v>0</v>
      </c>
      <c r="G11" s="78">
        <v>8678</v>
      </c>
      <c r="H11" s="78">
        <v>0</v>
      </c>
      <c r="I11" s="78">
        <v>559780</v>
      </c>
      <c r="J11" s="78">
        <v>0</v>
      </c>
      <c r="K11" s="78">
        <v>77152</v>
      </c>
      <c r="L11" s="78">
        <v>0</v>
      </c>
      <c r="M11" s="78">
        <v>0</v>
      </c>
      <c r="N11" s="78">
        <v>69876</v>
      </c>
      <c r="O11" s="78">
        <v>7878</v>
      </c>
      <c r="P11" s="78">
        <v>8769</v>
      </c>
      <c r="Q11" s="78">
        <v>1025620</v>
      </c>
      <c r="R11" s="155">
        <v>447</v>
      </c>
      <c r="S11" s="155">
        <v>1341</v>
      </c>
      <c r="T11" s="156">
        <v>5</v>
      </c>
    </row>
    <row r="12" spans="1:20">
      <c r="A12" s="152">
        <v>9</v>
      </c>
      <c r="B12" s="173" t="s">
        <v>176</v>
      </c>
      <c r="C12" s="154" t="s">
        <v>305</v>
      </c>
      <c r="D12" s="179" t="s">
        <v>28</v>
      </c>
      <c r="E12" s="78">
        <v>2345</v>
      </c>
      <c r="F12" s="78">
        <v>0</v>
      </c>
      <c r="G12" s="78">
        <v>10000</v>
      </c>
      <c r="H12" s="78">
        <v>0</v>
      </c>
      <c r="I12" s="78">
        <v>7616</v>
      </c>
      <c r="J12" s="78">
        <v>0</v>
      </c>
      <c r="K12" s="78">
        <v>2943</v>
      </c>
      <c r="L12" s="78">
        <v>21000</v>
      </c>
      <c r="M12" s="78">
        <v>0</v>
      </c>
      <c r="N12" s="78">
        <v>45048</v>
      </c>
      <c r="O12" s="78">
        <v>0</v>
      </c>
      <c r="P12" s="78">
        <v>516</v>
      </c>
      <c r="Q12" s="78">
        <v>89468</v>
      </c>
      <c r="R12" s="155">
        <v>10</v>
      </c>
      <c r="S12" s="155">
        <v>20</v>
      </c>
      <c r="T12" s="156">
        <v>1</v>
      </c>
    </row>
    <row r="13" spans="1:20">
      <c r="A13" s="152">
        <v>10</v>
      </c>
      <c r="B13" s="173" t="s">
        <v>176</v>
      </c>
      <c r="C13" s="154" t="s">
        <v>307</v>
      </c>
      <c r="D13" s="179" t="s">
        <v>21</v>
      </c>
      <c r="E13" s="78">
        <v>101176</v>
      </c>
      <c r="F13" s="78">
        <v>0</v>
      </c>
      <c r="G13" s="78">
        <v>2226</v>
      </c>
      <c r="H13" s="78">
        <v>0</v>
      </c>
      <c r="I13" s="78">
        <v>104684</v>
      </c>
      <c r="J13" s="78">
        <v>0</v>
      </c>
      <c r="K13" s="78">
        <v>105118</v>
      </c>
      <c r="L13" s="78">
        <v>43249</v>
      </c>
      <c r="M13" s="78">
        <v>22780</v>
      </c>
      <c r="N13" s="78">
        <v>136447</v>
      </c>
      <c r="O13" s="78">
        <v>0</v>
      </c>
      <c r="P13" s="78">
        <v>0</v>
      </c>
      <c r="Q13" s="78">
        <v>515680</v>
      </c>
      <c r="R13" s="155">
        <v>437</v>
      </c>
      <c r="S13" s="155">
        <v>18</v>
      </c>
      <c r="T13" s="156">
        <v>4</v>
      </c>
    </row>
    <row r="14" spans="1:20">
      <c r="A14" s="152">
        <v>11</v>
      </c>
      <c r="B14" s="173" t="s">
        <v>176</v>
      </c>
      <c r="C14" s="154" t="s">
        <v>308</v>
      </c>
      <c r="D14" s="179" t="s">
        <v>195</v>
      </c>
      <c r="E14" s="78">
        <v>533068</v>
      </c>
      <c r="F14" s="78">
        <v>0</v>
      </c>
      <c r="G14" s="78">
        <v>94943</v>
      </c>
      <c r="H14" s="78">
        <v>45326</v>
      </c>
      <c r="I14" s="78">
        <v>109814</v>
      </c>
      <c r="J14" s="78">
        <v>0</v>
      </c>
      <c r="K14" s="78">
        <v>540866</v>
      </c>
      <c r="L14" s="78">
        <v>0</v>
      </c>
      <c r="M14" s="78">
        <v>1125020</v>
      </c>
      <c r="N14" s="78">
        <v>49995</v>
      </c>
      <c r="O14" s="78">
        <v>0</v>
      </c>
      <c r="P14" s="78">
        <v>22731</v>
      </c>
      <c r="Q14" s="78">
        <v>2521763</v>
      </c>
      <c r="R14" s="155">
        <v>1125</v>
      </c>
      <c r="S14" s="155">
        <v>1749</v>
      </c>
      <c r="T14" s="156">
        <v>5</v>
      </c>
    </row>
    <row r="15" spans="1:20">
      <c r="A15" s="152">
        <v>12</v>
      </c>
      <c r="B15" s="173" t="s">
        <v>176</v>
      </c>
      <c r="C15" s="154" t="s">
        <v>308</v>
      </c>
      <c r="D15" s="179" t="s">
        <v>171</v>
      </c>
      <c r="E15" s="78">
        <v>925359</v>
      </c>
      <c r="F15" s="78">
        <v>0</v>
      </c>
      <c r="G15" s="78">
        <v>161889</v>
      </c>
      <c r="H15" s="78">
        <v>78672</v>
      </c>
      <c r="I15" s="78">
        <v>119656</v>
      </c>
      <c r="J15" s="78">
        <v>0</v>
      </c>
      <c r="K15" s="78">
        <v>992243</v>
      </c>
      <c r="L15" s="78">
        <v>50761</v>
      </c>
      <c r="M15" s="78">
        <v>1918301</v>
      </c>
      <c r="N15" s="78">
        <v>118399</v>
      </c>
      <c r="O15" s="78">
        <v>0</v>
      </c>
      <c r="P15" s="78">
        <v>53832</v>
      </c>
      <c r="Q15" s="78">
        <v>4419112</v>
      </c>
      <c r="R15" s="155">
        <v>413</v>
      </c>
      <c r="S15" s="155">
        <v>652</v>
      </c>
      <c r="T15" s="156">
        <v>2</v>
      </c>
    </row>
    <row r="16" spans="1:20">
      <c r="A16" s="152">
        <v>13</v>
      </c>
      <c r="B16" s="173" t="s">
        <v>176</v>
      </c>
      <c r="C16" s="154" t="s">
        <v>310</v>
      </c>
      <c r="D16" s="179" t="s">
        <v>21</v>
      </c>
      <c r="E16" s="78">
        <v>131502</v>
      </c>
      <c r="F16" s="78">
        <v>0</v>
      </c>
      <c r="G16" s="78">
        <v>0</v>
      </c>
      <c r="H16" s="78">
        <v>0</v>
      </c>
      <c r="I16" s="78">
        <v>177606</v>
      </c>
      <c r="J16" s="78">
        <v>0</v>
      </c>
      <c r="K16" s="78">
        <v>131765</v>
      </c>
      <c r="L16" s="78">
        <v>28400</v>
      </c>
      <c r="M16" s="78">
        <v>10575</v>
      </c>
      <c r="N16" s="78">
        <v>162714</v>
      </c>
      <c r="O16" s="78">
        <v>0</v>
      </c>
      <c r="P16" s="78">
        <v>12560</v>
      </c>
      <c r="Q16" s="78">
        <v>655122</v>
      </c>
      <c r="R16" s="155">
        <v>582</v>
      </c>
      <c r="S16" s="155">
        <v>23149</v>
      </c>
      <c r="T16" s="156">
        <v>4</v>
      </c>
    </row>
    <row r="17" spans="1:20">
      <c r="A17" s="152">
        <v>14</v>
      </c>
      <c r="B17" s="173" t="s">
        <v>176</v>
      </c>
      <c r="C17" s="154" t="s">
        <v>312</v>
      </c>
      <c r="D17" s="179" t="s">
        <v>21</v>
      </c>
      <c r="E17" s="78">
        <v>261183</v>
      </c>
      <c r="F17" s="78">
        <v>0</v>
      </c>
      <c r="G17" s="78">
        <v>69016</v>
      </c>
      <c r="H17" s="78">
        <v>0</v>
      </c>
      <c r="I17" s="78">
        <v>259047</v>
      </c>
      <c r="J17" s="78">
        <v>0</v>
      </c>
      <c r="K17" s="78">
        <v>112563</v>
      </c>
      <c r="L17" s="78">
        <v>19343</v>
      </c>
      <c r="M17" s="78">
        <v>0</v>
      </c>
      <c r="N17" s="78">
        <v>591750</v>
      </c>
      <c r="O17" s="78">
        <v>0</v>
      </c>
      <c r="P17" s="78">
        <v>127078</v>
      </c>
      <c r="Q17" s="78">
        <v>1439980</v>
      </c>
      <c r="R17" s="155">
        <v>554</v>
      </c>
      <c r="S17" s="155">
        <v>846</v>
      </c>
      <c r="T17" s="156">
        <v>3</v>
      </c>
    </row>
    <row r="18" spans="1:20">
      <c r="A18" s="152">
        <v>15</v>
      </c>
      <c r="B18" s="173" t="s">
        <v>176</v>
      </c>
      <c r="C18" s="154" t="s">
        <v>312</v>
      </c>
      <c r="D18" s="179" t="s">
        <v>194</v>
      </c>
      <c r="E18" s="78">
        <v>344639</v>
      </c>
      <c r="F18" s="78">
        <v>0</v>
      </c>
      <c r="G18" s="78">
        <v>385014</v>
      </c>
      <c r="H18" s="78">
        <v>0</v>
      </c>
      <c r="I18" s="78">
        <v>275957</v>
      </c>
      <c r="J18" s="78">
        <v>0</v>
      </c>
      <c r="K18" s="78">
        <v>529942</v>
      </c>
      <c r="L18" s="78">
        <v>253383</v>
      </c>
      <c r="M18" s="78">
        <v>182722</v>
      </c>
      <c r="N18" s="78">
        <v>858738</v>
      </c>
      <c r="O18" s="78">
        <v>0</v>
      </c>
      <c r="P18" s="78">
        <v>127078</v>
      </c>
      <c r="Q18" s="78">
        <v>2957473</v>
      </c>
      <c r="R18" s="155">
        <v>2377</v>
      </c>
      <c r="S18" s="155">
        <v>4377</v>
      </c>
      <c r="T18" s="156">
        <v>9</v>
      </c>
    </row>
    <row r="19" spans="1:20">
      <c r="A19" s="152">
        <v>16</v>
      </c>
      <c r="B19" s="173" t="s">
        <v>176</v>
      </c>
      <c r="C19" s="154" t="s">
        <v>314</v>
      </c>
      <c r="D19" s="179" t="s">
        <v>28</v>
      </c>
      <c r="E19" s="78">
        <v>140000</v>
      </c>
      <c r="F19" s="78">
        <v>0</v>
      </c>
      <c r="G19" s="78">
        <v>18403</v>
      </c>
      <c r="H19" s="78">
        <v>0</v>
      </c>
      <c r="I19" s="78">
        <v>390000</v>
      </c>
      <c r="J19" s="78">
        <v>0</v>
      </c>
      <c r="K19" s="78">
        <v>196000</v>
      </c>
      <c r="L19" s="78">
        <v>10470</v>
      </c>
      <c r="M19" s="78">
        <v>0</v>
      </c>
      <c r="N19" s="78">
        <v>9200</v>
      </c>
      <c r="O19" s="78">
        <v>0</v>
      </c>
      <c r="P19" s="78">
        <v>600</v>
      </c>
      <c r="Q19" s="78">
        <v>764673</v>
      </c>
      <c r="R19" s="155">
        <v>141</v>
      </c>
      <c r="S19" s="155">
        <v>352</v>
      </c>
      <c r="T19" s="156">
        <v>1</v>
      </c>
    </row>
    <row r="20" spans="1:20">
      <c r="A20" s="152">
        <v>17</v>
      </c>
      <c r="B20" s="173" t="s">
        <v>176</v>
      </c>
      <c r="C20" s="154" t="s">
        <v>316</v>
      </c>
      <c r="D20" s="179" t="s">
        <v>28</v>
      </c>
      <c r="E20" s="78">
        <v>262236</v>
      </c>
      <c r="F20" s="78">
        <v>0</v>
      </c>
      <c r="G20" s="78">
        <v>9299</v>
      </c>
      <c r="H20" s="78">
        <v>0</v>
      </c>
      <c r="I20" s="78">
        <v>85577</v>
      </c>
      <c r="J20" s="78">
        <v>0</v>
      </c>
      <c r="K20" s="78">
        <v>155494</v>
      </c>
      <c r="L20" s="78">
        <v>19685</v>
      </c>
      <c r="M20" s="78">
        <v>0</v>
      </c>
      <c r="N20" s="78">
        <v>531794</v>
      </c>
      <c r="O20" s="78">
        <v>0</v>
      </c>
      <c r="P20" s="78">
        <v>32</v>
      </c>
      <c r="Q20" s="78">
        <v>1064117</v>
      </c>
      <c r="R20" s="155">
        <v>168</v>
      </c>
      <c r="S20" s="155">
        <v>7077</v>
      </c>
      <c r="T20" s="156">
        <v>1</v>
      </c>
    </row>
    <row r="21" spans="1:20">
      <c r="A21" s="152">
        <v>18</v>
      </c>
      <c r="B21" s="173" t="s">
        <v>176</v>
      </c>
      <c r="C21" s="154" t="s">
        <v>316</v>
      </c>
      <c r="D21" s="179" t="s">
        <v>29</v>
      </c>
      <c r="E21" s="78">
        <v>1413137</v>
      </c>
      <c r="F21" s="78">
        <v>0</v>
      </c>
      <c r="G21" s="78">
        <v>50112</v>
      </c>
      <c r="H21" s="78">
        <v>0</v>
      </c>
      <c r="I21" s="78">
        <v>461160</v>
      </c>
      <c r="J21" s="78">
        <v>0</v>
      </c>
      <c r="K21" s="78">
        <v>837928</v>
      </c>
      <c r="L21" s="78">
        <v>106080</v>
      </c>
      <c r="M21" s="78">
        <v>0</v>
      </c>
      <c r="N21" s="78">
        <v>2865730</v>
      </c>
      <c r="O21" s="78">
        <v>0</v>
      </c>
      <c r="P21" s="78">
        <v>173</v>
      </c>
      <c r="Q21" s="78">
        <v>5734320</v>
      </c>
      <c r="R21" s="155">
        <v>31</v>
      </c>
      <c r="S21" s="155">
        <v>1160</v>
      </c>
      <c r="T21" s="156">
        <v>1</v>
      </c>
    </row>
    <row r="22" spans="1:20">
      <c r="A22" s="152">
        <v>19</v>
      </c>
      <c r="B22" s="173" t="s">
        <v>176</v>
      </c>
      <c r="C22" s="154" t="s">
        <v>318</v>
      </c>
      <c r="D22" s="179" t="s">
        <v>320</v>
      </c>
      <c r="E22" s="78">
        <v>14282</v>
      </c>
      <c r="F22" s="78">
        <v>0</v>
      </c>
      <c r="G22" s="78">
        <v>0</v>
      </c>
      <c r="H22" s="78">
        <v>0</v>
      </c>
      <c r="I22" s="78">
        <v>7510</v>
      </c>
      <c r="J22" s="78">
        <v>0</v>
      </c>
      <c r="K22" s="78">
        <v>13757</v>
      </c>
      <c r="L22" s="78">
        <v>2478</v>
      </c>
      <c r="M22" s="78">
        <v>10200</v>
      </c>
      <c r="N22" s="78">
        <v>5293</v>
      </c>
      <c r="O22" s="78">
        <v>0</v>
      </c>
      <c r="P22" s="78">
        <v>1188</v>
      </c>
      <c r="Q22" s="78">
        <v>54708</v>
      </c>
      <c r="R22" s="155">
        <v>30</v>
      </c>
      <c r="S22" s="155">
        <v>0</v>
      </c>
      <c r="T22" s="156">
        <v>0</v>
      </c>
    </row>
    <row r="23" spans="1:20">
      <c r="A23" s="152">
        <v>20</v>
      </c>
      <c r="B23" s="173" t="s">
        <v>176</v>
      </c>
      <c r="C23" s="154" t="s">
        <v>318</v>
      </c>
      <c r="D23" s="179" t="s">
        <v>21</v>
      </c>
      <c r="E23" s="78">
        <v>69731</v>
      </c>
      <c r="F23" s="78">
        <v>0</v>
      </c>
      <c r="G23" s="78">
        <v>0</v>
      </c>
      <c r="H23" s="78">
        <v>0</v>
      </c>
      <c r="I23" s="78">
        <v>36669</v>
      </c>
      <c r="J23" s="78">
        <v>0</v>
      </c>
      <c r="K23" s="78">
        <v>67168</v>
      </c>
      <c r="L23" s="78">
        <v>12097</v>
      </c>
      <c r="M23" s="78">
        <v>49800</v>
      </c>
      <c r="N23" s="78">
        <v>25840</v>
      </c>
      <c r="O23" s="78">
        <v>0</v>
      </c>
      <c r="P23" s="78">
        <v>5802</v>
      </c>
      <c r="Q23" s="78">
        <v>267107</v>
      </c>
      <c r="R23" s="155">
        <v>149</v>
      </c>
      <c r="S23" s="155">
        <v>0</v>
      </c>
      <c r="T23" s="156">
        <v>0</v>
      </c>
    </row>
    <row r="24" spans="1:20">
      <c r="A24" s="152">
        <v>21</v>
      </c>
      <c r="B24" s="173" t="s">
        <v>176</v>
      </c>
      <c r="C24" s="154" t="s">
        <v>321</v>
      </c>
      <c r="D24" s="179" t="s">
        <v>21</v>
      </c>
      <c r="E24" s="78">
        <v>41743</v>
      </c>
      <c r="F24" s="78">
        <v>0</v>
      </c>
      <c r="G24" s="78">
        <v>0</v>
      </c>
      <c r="H24" s="78">
        <v>0</v>
      </c>
      <c r="I24" s="78">
        <v>100861</v>
      </c>
      <c r="J24" s="78">
        <v>0</v>
      </c>
      <c r="K24" s="78">
        <v>64043</v>
      </c>
      <c r="L24" s="78">
        <v>0</v>
      </c>
      <c r="M24" s="78">
        <v>1172</v>
      </c>
      <c r="N24" s="78">
        <v>156120</v>
      </c>
      <c r="O24" s="78">
        <v>0</v>
      </c>
      <c r="P24" s="78">
        <v>8008</v>
      </c>
      <c r="Q24" s="78">
        <v>371947</v>
      </c>
      <c r="R24" s="155">
        <v>134</v>
      </c>
      <c r="S24" s="155">
        <v>403</v>
      </c>
      <c r="T24" s="156">
        <v>1</v>
      </c>
    </row>
    <row r="25" spans="1:20">
      <c r="A25" s="152">
        <v>22</v>
      </c>
      <c r="B25" s="173" t="s">
        <v>176</v>
      </c>
      <c r="C25" s="154" t="s">
        <v>323</v>
      </c>
      <c r="D25" s="179" t="s">
        <v>21</v>
      </c>
      <c r="E25" s="78">
        <v>3035916</v>
      </c>
      <c r="F25" s="78">
        <v>0</v>
      </c>
      <c r="G25" s="78">
        <v>521290</v>
      </c>
      <c r="H25" s="78">
        <v>0</v>
      </c>
      <c r="I25" s="78">
        <v>3156537</v>
      </c>
      <c r="J25" s="78">
        <v>0</v>
      </c>
      <c r="K25" s="78">
        <v>740132</v>
      </c>
      <c r="L25" s="78">
        <v>0</v>
      </c>
      <c r="M25" s="78">
        <v>0</v>
      </c>
      <c r="N25" s="78">
        <v>35400</v>
      </c>
      <c r="O25" s="78">
        <v>158787</v>
      </c>
      <c r="P25" s="78">
        <v>969026</v>
      </c>
      <c r="Q25" s="78">
        <v>8617088</v>
      </c>
      <c r="R25" s="155">
        <v>3</v>
      </c>
      <c r="S25" s="155">
        <v>9</v>
      </c>
      <c r="T25" s="156">
        <v>1</v>
      </c>
    </row>
    <row r="26" spans="1:20">
      <c r="A26" s="152">
        <v>23</v>
      </c>
      <c r="B26" s="173" t="s">
        <v>176</v>
      </c>
      <c r="C26" s="154" t="s">
        <v>325</v>
      </c>
      <c r="D26" s="179" t="s">
        <v>21</v>
      </c>
      <c r="E26" s="78">
        <v>97864</v>
      </c>
      <c r="F26" s="78">
        <v>0</v>
      </c>
      <c r="G26" s="78">
        <v>0</v>
      </c>
      <c r="H26" s="78">
        <v>0</v>
      </c>
      <c r="I26" s="78">
        <v>152302</v>
      </c>
      <c r="J26" s="78">
        <v>0</v>
      </c>
      <c r="K26" s="78">
        <v>103581</v>
      </c>
      <c r="L26" s="78">
        <v>6000</v>
      </c>
      <c r="M26" s="78">
        <v>19171</v>
      </c>
      <c r="N26" s="78">
        <v>74024</v>
      </c>
      <c r="O26" s="78">
        <v>0</v>
      </c>
      <c r="P26" s="78">
        <v>2000</v>
      </c>
      <c r="Q26" s="78">
        <v>454942</v>
      </c>
      <c r="R26" s="155">
        <v>482</v>
      </c>
      <c r="S26" s="155">
        <v>19</v>
      </c>
      <c r="T26" s="156">
        <v>4</v>
      </c>
    </row>
    <row r="27" spans="1:20">
      <c r="A27" s="152">
        <v>24</v>
      </c>
      <c r="B27" s="173" t="s">
        <v>176</v>
      </c>
      <c r="C27" s="154" t="s">
        <v>327</v>
      </c>
      <c r="D27" s="179" t="s">
        <v>28</v>
      </c>
      <c r="E27" s="78">
        <v>140000</v>
      </c>
      <c r="F27" s="78">
        <v>0</v>
      </c>
      <c r="G27" s="78">
        <v>18403</v>
      </c>
      <c r="H27" s="78">
        <v>0</v>
      </c>
      <c r="I27" s="78">
        <v>390000</v>
      </c>
      <c r="J27" s="78">
        <v>0</v>
      </c>
      <c r="K27" s="78">
        <v>196000</v>
      </c>
      <c r="L27" s="78">
        <v>10470</v>
      </c>
      <c r="M27" s="78">
        <v>0</v>
      </c>
      <c r="N27" s="78">
        <v>9000</v>
      </c>
      <c r="O27" s="78">
        <v>0</v>
      </c>
      <c r="P27" s="78">
        <v>600</v>
      </c>
      <c r="Q27" s="78">
        <v>764473</v>
      </c>
      <c r="R27" s="155">
        <v>42</v>
      </c>
      <c r="S27" s="155">
        <v>52</v>
      </c>
      <c r="T27" s="156">
        <v>1</v>
      </c>
    </row>
    <row r="28" spans="1:20">
      <c r="A28" s="152">
        <v>25</v>
      </c>
      <c r="B28" s="173" t="s">
        <v>176</v>
      </c>
      <c r="C28" s="154" t="s">
        <v>329</v>
      </c>
      <c r="D28" s="179" t="s">
        <v>21</v>
      </c>
      <c r="E28" s="78">
        <v>102728</v>
      </c>
      <c r="F28" s="78">
        <v>0</v>
      </c>
      <c r="G28" s="78">
        <v>37774</v>
      </c>
      <c r="H28" s="78">
        <v>0</v>
      </c>
      <c r="I28" s="78">
        <v>460680</v>
      </c>
      <c r="J28" s="78">
        <v>0</v>
      </c>
      <c r="K28" s="78">
        <v>112829</v>
      </c>
      <c r="L28" s="78">
        <v>0</v>
      </c>
      <c r="M28" s="78">
        <v>0</v>
      </c>
      <c r="N28" s="78">
        <v>616079</v>
      </c>
      <c r="O28" s="78">
        <v>427376</v>
      </c>
      <c r="P28" s="78">
        <v>0</v>
      </c>
      <c r="Q28" s="78">
        <v>1757466</v>
      </c>
      <c r="R28" s="155">
        <v>8</v>
      </c>
      <c r="S28" s="155">
        <v>7</v>
      </c>
      <c r="T28" s="156">
        <v>1</v>
      </c>
    </row>
    <row r="29" spans="1:20">
      <c r="A29" s="152">
        <v>26</v>
      </c>
      <c r="B29" s="173" t="s">
        <v>176</v>
      </c>
      <c r="C29" s="154" t="s">
        <v>330</v>
      </c>
      <c r="D29" s="179" t="s">
        <v>21</v>
      </c>
      <c r="E29" s="78">
        <v>0</v>
      </c>
      <c r="F29" s="78">
        <v>0</v>
      </c>
      <c r="G29" s="78">
        <v>647</v>
      </c>
      <c r="H29" s="78">
        <v>0</v>
      </c>
      <c r="I29" s="78">
        <v>84075</v>
      </c>
      <c r="J29" s="78">
        <v>0</v>
      </c>
      <c r="K29" s="78">
        <v>17358</v>
      </c>
      <c r="L29" s="78">
        <v>0</v>
      </c>
      <c r="M29" s="78">
        <v>0</v>
      </c>
      <c r="N29" s="78">
        <v>105293</v>
      </c>
      <c r="O29" s="78">
        <v>0</v>
      </c>
      <c r="P29" s="78">
        <v>4589</v>
      </c>
      <c r="Q29" s="78">
        <v>211962</v>
      </c>
      <c r="R29" s="155">
        <v>107</v>
      </c>
      <c r="S29" s="155">
        <v>114</v>
      </c>
      <c r="T29" s="156">
        <v>1</v>
      </c>
    </row>
    <row r="30" spans="1:20">
      <c r="A30" s="152">
        <v>27</v>
      </c>
      <c r="B30" s="173" t="s">
        <v>176</v>
      </c>
      <c r="C30" s="154" t="s">
        <v>330</v>
      </c>
      <c r="D30" s="179" t="s">
        <v>28</v>
      </c>
      <c r="E30" s="78">
        <v>0</v>
      </c>
      <c r="F30" s="78">
        <v>0</v>
      </c>
      <c r="G30" s="78">
        <v>2096</v>
      </c>
      <c r="H30" s="78">
        <v>0</v>
      </c>
      <c r="I30" s="78">
        <v>272248</v>
      </c>
      <c r="J30" s="78">
        <v>0</v>
      </c>
      <c r="K30" s="78">
        <v>55930</v>
      </c>
      <c r="L30" s="78">
        <v>0</v>
      </c>
      <c r="M30" s="78">
        <v>0</v>
      </c>
      <c r="N30" s="78">
        <v>339257</v>
      </c>
      <c r="O30" s="78">
        <v>0</v>
      </c>
      <c r="P30" s="78">
        <v>14786</v>
      </c>
      <c r="Q30" s="78">
        <v>684317</v>
      </c>
      <c r="R30" s="155">
        <v>347</v>
      </c>
      <c r="S30" s="155">
        <v>402</v>
      </c>
      <c r="T30" s="156">
        <v>3</v>
      </c>
    </row>
    <row r="31" spans="1:20">
      <c r="A31" s="152">
        <v>28</v>
      </c>
      <c r="B31" s="173" t="s">
        <v>176</v>
      </c>
      <c r="C31" s="154" t="s">
        <v>332</v>
      </c>
      <c r="D31" s="179" t="s">
        <v>21</v>
      </c>
      <c r="E31" s="78">
        <v>249541</v>
      </c>
      <c r="F31" s="78">
        <v>0</v>
      </c>
      <c r="G31" s="78">
        <v>31628</v>
      </c>
      <c r="H31" s="78">
        <v>0</v>
      </c>
      <c r="I31" s="78">
        <v>86540</v>
      </c>
      <c r="J31" s="78">
        <v>0</v>
      </c>
      <c r="K31" s="78">
        <v>357533</v>
      </c>
      <c r="L31" s="78">
        <v>126229</v>
      </c>
      <c r="M31" s="78">
        <v>0</v>
      </c>
      <c r="N31" s="78">
        <v>114184</v>
      </c>
      <c r="O31" s="78">
        <v>297313</v>
      </c>
      <c r="P31" s="78">
        <v>46089</v>
      </c>
      <c r="Q31" s="78">
        <v>1309057</v>
      </c>
      <c r="R31" s="155">
        <v>260</v>
      </c>
      <c r="S31" s="155">
        <v>781</v>
      </c>
      <c r="T31" s="156">
        <v>7</v>
      </c>
    </row>
    <row r="32" spans="1:20">
      <c r="A32" s="152">
        <v>29</v>
      </c>
      <c r="B32" s="173" t="s">
        <v>176</v>
      </c>
      <c r="C32" s="154" t="s">
        <v>334</v>
      </c>
      <c r="D32" s="179" t="s">
        <v>21</v>
      </c>
      <c r="E32" s="78">
        <v>248000</v>
      </c>
      <c r="F32" s="78">
        <v>0</v>
      </c>
      <c r="G32" s="78">
        <v>26400</v>
      </c>
      <c r="H32" s="78">
        <v>3885</v>
      </c>
      <c r="I32" s="78">
        <v>146000</v>
      </c>
      <c r="J32" s="78">
        <v>0</v>
      </c>
      <c r="K32" s="78">
        <v>200729</v>
      </c>
      <c r="L32" s="78">
        <v>155000</v>
      </c>
      <c r="M32" s="78">
        <v>0</v>
      </c>
      <c r="N32" s="78">
        <v>96968</v>
      </c>
      <c r="O32" s="78">
        <v>38400</v>
      </c>
      <c r="P32" s="78">
        <v>9500</v>
      </c>
      <c r="Q32" s="78">
        <v>924882</v>
      </c>
      <c r="R32" s="155">
        <v>200</v>
      </c>
      <c r="S32" s="155">
        <v>320</v>
      </c>
      <c r="T32" s="156">
        <v>3</v>
      </c>
    </row>
    <row r="33" spans="1:20">
      <c r="A33" s="152">
        <v>30</v>
      </c>
      <c r="B33" s="173" t="s">
        <v>176</v>
      </c>
      <c r="C33" s="154" t="s">
        <v>336</v>
      </c>
      <c r="D33" s="179" t="s">
        <v>28</v>
      </c>
      <c r="E33" s="78">
        <v>247903</v>
      </c>
      <c r="F33" s="78">
        <v>0</v>
      </c>
      <c r="G33" s="78">
        <v>37724</v>
      </c>
      <c r="H33" s="78">
        <v>6133</v>
      </c>
      <c r="I33" s="78">
        <v>327438</v>
      </c>
      <c r="J33" s="78">
        <v>0</v>
      </c>
      <c r="K33" s="78">
        <v>264535</v>
      </c>
      <c r="L33" s="78">
        <v>0</v>
      </c>
      <c r="M33" s="78">
        <v>18087</v>
      </c>
      <c r="N33" s="78">
        <v>139715</v>
      </c>
      <c r="O33" s="78">
        <v>0</v>
      </c>
      <c r="P33" s="78">
        <v>64458</v>
      </c>
      <c r="Q33" s="78">
        <v>1105993</v>
      </c>
      <c r="R33" s="155">
        <v>341</v>
      </c>
      <c r="S33" s="155">
        <v>1107</v>
      </c>
      <c r="T33" s="156">
        <v>3</v>
      </c>
    </row>
    <row r="34" spans="1:20">
      <c r="A34" s="152">
        <v>31</v>
      </c>
      <c r="B34" s="173" t="s">
        <v>176</v>
      </c>
      <c r="C34" s="154" t="s">
        <v>338</v>
      </c>
      <c r="D34" s="179" t="s">
        <v>28</v>
      </c>
      <c r="E34" s="78">
        <v>596251</v>
      </c>
      <c r="F34" s="78">
        <v>0</v>
      </c>
      <c r="G34" s="78">
        <v>10955</v>
      </c>
      <c r="H34" s="78">
        <v>0</v>
      </c>
      <c r="I34" s="78">
        <v>163564</v>
      </c>
      <c r="J34" s="78">
        <v>0</v>
      </c>
      <c r="K34" s="78">
        <v>236681</v>
      </c>
      <c r="L34" s="78">
        <v>11662</v>
      </c>
      <c r="M34" s="78">
        <v>0</v>
      </c>
      <c r="N34" s="78">
        <v>199842</v>
      </c>
      <c r="O34" s="78">
        <v>0</v>
      </c>
      <c r="P34" s="78">
        <v>71913</v>
      </c>
      <c r="Q34" s="78">
        <v>1290868</v>
      </c>
      <c r="R34" s="155">
        <v>1734</v>
      </c>
      <c r="S34" s="155">
        <v>6938</v>
      </c>
      <c r="T34" s="156">
        <v>11</v>
      </c>
    </row>
    <row r="35" spans="1:20">
      <c r="A35" s="152">
        <v>32</v>
      </c>
      <c r="B35" s="173" t="s">
        <v>176</v>
      </c>
      <c r="C35" s="154" t="s">
        <v>339</v>
      </c>
      <c r="D35" s="179" t="s">
        <v>28</v>
      </c>
      <c r="E35" s="78">
        <v>448322</v>
      </c>
      <c r="F35" s="78">
        <v>0</v>
      </c>
      <c r="G35" s="78">
        <v>7360</v>
      </c>
      <c r="H35" s="78">
        <v>0</v>
      </c>
      <c r="I35" s="78">
        <v>134370</v>
      </c>
      <c r="J35" s="78">
        <v>0</v>
      </c>
      <c r="K35" s="78">
        <v>457254</v>
      </c>
      <c r="L35" s="78">
        <v>0</v>
      </c>
      <c r="M35" s="78">
        <v>0</v>
      </c>
      <c r="N35" s="78">
        <v>36860</v>
      </c>
      <c r="O35" s="78">
        <v>150363</v>
      </c>
      <c r="P35" s="78">
        <v>8344</v>
      </c>
      <c r="Q35" s="78">
        <v>1242873</v>
      </c>
      <c r="R35" s="155">
        <v>475</v>
      </c>
      <c r="S35" s="155">
        <v>1810</v>
      </c>
      <c r="T35" s="156">
        <v>3</v>
      </c>
    </row>
    <row r="36" spans="1:20">
      <c r="A36" s="152">
        <v>33</v>
      </c>
      <c r="B36" s="173" t="s">
        <v>176</v>
      </c>
      <c r="C36" s="154" t="s">
        <v>340</v>
      </c>
      <c r="D36" s="179" t="s">
        <v>21</v>
      </c>
      <c r="E36" s="78">
        <v>174000</v>
      </c>
      <c r="F36" s="78">
        <v>0</v>
      </c>
      <c r="G36" s="78">
        <v>37850</v>
      </c>
      <c r="H36" s="78">
        <v>0</v>
      </c>
      <c r="I36" s="78">
        <v>252112</v>
      </c>
      <c r="J36" s="78">
        <v>0</v>
      </c>
      <c r="K36" s="78">
        <v>268500</v>
      </c>
      <c r="L36" s="78">
        <v>32784</v>
      </c>
      <c r="M36" s="78">
        <v>0</v>
      </c>
      <c r="N36" s="78">
        <v>863622</v>
      </c>
      <c r="O36" s="78">
        <v>0</v>
      </c>
      <c r="P36" s="78">
        <v>10934</v>
      </c>
      <c r="Q36" s="78">
        <v>1639802</v>
      </c>
      <c r="R36" s="155">
        <v>28</v>
      </c>
      <c r="S36" s="155">
        <v>112</v>
      </c>
      <c r="T36" s="156">
        <v>1496</v>
      </c>
    </row>
    <row r="37" spans="1:20">
      <c r="A37" s="152">
        <v>34</v>
      </c>
      <c r="B37" s="173" t="s">
        <v>176</v>
      </c>
      <c r="C37" s="154" t="s">
        <v>342</v>
      </c>
      <c r="D37" s="179" t="s">
        <v>28</v>
      </c>
      <c r="E37" s="78">
        <v>476608</v>
      </c>
      <c r="F37" s="78">
        <v>0</v>
      </c>
      <c r="G37" s="78">
        <v>40998</v>
      </c>
      <c r="H37" s="78">
        <v>911</v>
      </c>
      <c r="I37" s="78">
        <v>1096426</v>
      </c>
      <c r="J37" s="78">
        <v>0</v>
      </c>
      <c r="K37" s="78">
        <v>507813</v>
      </c>
      <c r="L37" s="78">
        <v>0</v>
      </c>
      <c r="M37" s="78">
        <v>183241</v>
      </c>
      <c r="N37" s="78">
        <v>100051</v>
      </c>
      <c r="O37" s="78">
        <v>0</v>
      </c>
      <c r="P37" s="78">
        <v>79004</v>
      </c>
      <c r="Q37" s="78">
        <v>2485052</v>
      </c>
      <c r="R37" s="155">
        <v>306</v>
      </c>
      <c r="S37" s="155">
        <v>1020</v>
      </c>
      <c r="T37" s="156">
        <v>7</v>
      </c>
    </row>
    <row r="38" spans="1:20">
      <c r="A38" s="152">
        <v>35</v>
      </c>
      <c r="B38" s="173" t="s">
        <v>176</v>
      </c>
      <c r="C38" s="154" t="s">
        <v>344</v>
      </c>
      <c r="D38" s="179" t="s">
        <v>195</v>
      </c>
      <c r="E38" s="78">
        <v>120211</v>
      </c>
      <c r="F38" s="78">
        <v>0</v>
      </c>
      <c r="G38" s="78">
        <v>166782</v>
      </c>
      <c r="H38" s="78">
        <v>0</v>
      </c>
      <c r="I38" s="78">
        <v>381347</v>
      </c>
      <c r="J38" s="78">
        <v>0</v>
      </c>
      <c r="K38" s="78">
        <v>639760</v>
      </c>
      <c r="L38" s="78">
        <v>126604</v>
      </c>
      <c r="M38" s="78">
        <v>0</v>
      </c>
      <c r="N38" s="78">
        <v>634574</v>
      </c>
      <c r="O38" s="78">
        <v>0</v>
      </c>
      <c r="P38" s="78">
        <v>12315</v>
      </c>
      <c r="Q38" s="78">
        <v>2081593</v>
      </c>
      <c r="R38" s="155">
        <v>1089</v>
      </c>
      <c r="S38" s="155">
        <v>0</v>
      </c>
      <c r="T38" s="156">
        <v>5</v>
      </c>
    </row>
    <row r="39" spans="1:20">
      <c r="A39" s="152">
        <v>36</v>
      </c>
      <c r="B39" s="173" t="s">
        <v>176</v>
      </c>
      <c r="C39" s="154" t="s">
        <v>344</v>
      </c>
      <c r="D39" s="179" t="s">
        <v>29</v>
      </c>
      <c r="E39" s="78">
        <v>124688</v>
      </c>
      <c r="F39" s="78">
        <v>0</v>
      </c>
      <c r="G39" s="78">
        <v>166528</v>
      </c>
      <c r="H39" s="78">
        <v>0</v>
      </c>
      <c r="I39" s="78">
        <v>380077</v>
      </c>
      <c r="J39" s="78">
        <v>0</v>
      </c>
      <c r="K39" s="78">
        <v>634122</v>
      </c>
      <c r="L39" s="78">
        <v>144557</v>
      </c>
      <c r="M39" s="78">
        <v>0</v>
      </c>
      <c r="N39" s="78">
        <v>677981</v>
      </c>
      <c r="O39" s="78">
        <v>0</v>
      </c>
      <c r="P39" s="78">
        <v>12315</v>
      </c>
      <c r="Q39" s="78">
        <v>2140268</v>
      </c>
      <c r="R39" s="155">
        <v>118</v>
      </c>
      <c r="S39" s="155">
        <v>0</v>
      </c>
      <c r="T39" s="156">
        <v>1</v>
      </c>
    </row>
    <row r="40" spans="1:20">
      <c r="A40" s="157">
        <v>37</v>
      </c>
      <c r="B40" s="174" t="s">
        <v>176</v>
      </c>
      <c r="C40" s="154" t="s">
        <v>344</v>
      </c>
      <c r="D40" s="179" t="s">
        <v>194</v>
      </c>
      <c r="E40" s="78">
        <v>123276</v>
      </c>
      <c r="F40" s="78">
        <v>0</v>
      </c>
      <c r="G40" s="78">
        <v>166782</v>
      </c>
      <c r="H40" s="78">
        <v>0</v>
      </c>
      <c r="I40" s="78">
        <v>379866</v>
      </c>
      <c r="J40" s="78">
        <v>0</v>
      </c>
      <c r="K40" s="78">
        <v>634695</v>
      </c>
      <c r="L40" s="78">
        <v>111385</v>
      </c>
      <c r="M40" s="78">
        <v>0</v>
      </c>
      <c r="N40" s="78">
        <v>697691</v>
      </c>
      <c r="O40" s="78">
        <v>0</v>
      </c>
      <c r="P40" s="78">
        <v>12315</v>
      </c>
      <c r="Q40" s="78">
        <v>2126010</v>
      </c>
      <c r="R40" s="155">
        <v>267</v>
      </c>
      <c r="S40" s="155">
        <v>0</v>
      </c>
      <c r="T40" s="156">
        <v>1</v>
      </c>
    </row>
    <row r="41" spans="1:20">
      <c r="A41" s="158">
        <v>38</v>
      </c>
      <c r="B41" s="174" t="s">
        <v>176</v>
      </c>
      <c r="C41" s="154" t="s">
        <v>346</v>
      </c>
      <c r="D41" s="179" t="s">
        <v>29</v>
      </c>
      <c r="E41" s="78">
        <v>261902</v>
      </c>
      <c r="F41" s="78">
        <v>0</v>
      </c>
      <c r="G41" s="78">
        <v>19355</v>
      </c>
      <c r="H41" s="78">
        <v>0</v>
      </c>
      <c r="I41" s="78">
        <v>76833</v>
      </c>
      <c r="J41" s="78">
        <v>0</v>
      </c>
      <c r="K41" s="78">
        <v>193064</v>
      </c>
      <c r="L41" s="78">
        <v>0</v>
      </c>
      <c r="M41" s="78">
        <v>0</v>
      </c>
      <c r="N41" s="78">
        <v>51852</v>
      </c>
      <c r="O41" s="78">
        <v>0</v>
      </c>
      <c r="P41" s="78">
        <v>0</v>
      </c>
      <c r="Q41" s="78">
        <v>603006</v>
      </c>
      <c r="R41" s="155">
        <v>81</v>
      </c>
      <c r="S41" s="155">
        <v>334</v>
      </c>
      <c r="T41" s="156">
        <v>1</v>
      </c>
    </row>
    <row r="42" spans="1:20" ht="15" thickBot="1">
      <c r="A42" s="159">
        <v>39</v>
      </c>
      <c r="B42" s="175" t="s">
        <v>176</v>
      </c>
      <c r="C42" s="161" t="s">
        <v>348</v>
      </c>
      <c r="D42" s="180" t="s">
        <v>28</v>
      </c>
      <c r="E42" s="87">
        <v>84178</v>
      </c>
      <c r="F42" s="87">
        <v>0</v>
      </c>
      <c r="G42" s="87">
        <v>4725</v>
      </c>
      <c r="H42" s="87">
        <v>0</v>
      </c>
      <c r="I42" s="87">
        <v>402215</v>
      </c>
      <c r="J42" s="87">
        <v>0</v>
      </c>
      <c r="K42" s="87">
        <v>79680</v>
      </c>
      <c r="L42" s="87">
        <v>0</v>
      </c>
      <c r="M42" s="87">
        <v>0</v>
      </c>
      <c r="N42" s="87">
        <v>58060</v>
      </c>
      <c r="O42" s="87">
        <v>0</v>
      </c>
      <c r="P42" s="87">
        <v>4118</v>
      </c>
      <c r="Q42" s="87">
        <v>632976</v>
      </c>
      <c r="R42" s="163">
        <v>407</v>
      </c>
      <c r="S42" s="163">
        <v>16188</v>
      </c>
      <c r="T42" s="164">
        <v>3</v>
      </c>
    </row>
    <row r="43" spans="1:20">
      <c r="A43" s="157">
        <v>1</v>
      </c>
      <c r="B43" s="176" t="s">
        <v>177</v>
      </c>
      <c r="C43" s="165" t="s">
        <v>349</v>
      </c>
      <c r="D43" s="181" t="s">
        <v>12</v>
      </c>
      <c r="E43" s="79">
        <v>1310945</v>
      </c>
      <c r="F43" s="79">
        <v>0</v>
      </c>
      <c r="G43" s="79">
        <v>21560</v>
      </c>
      <c r="H43" s="79">
        <v>677824</v>
      </c>
      <c r="I43" s="79">
        <v>3621</v>
      </c>
      <c r="J43" s="79">
        <v>0</v>
      </c>
      <c r="K43" s="79">
        <v>2258924</v>
      </c>
      <c r="L43" s="79">
        <v>0</v>
      </c>
      <c r="M43" s="79">
        <v>2199092</v>
      </c>
      <c r="N43" s="79">
        <v>14243</v>
      </c>
      <c r="O43" s="79">
        <v>0</v>
      </c>
      <c r="P43" s="79">
        <v>73835</v>
      </c>
      <c r="Q43" s="79">
        <v>6560044</v>
      </c>
      <c r="R43" s="166">
        <v>1325</v>
      </c>
      <c r="S43" s="166">
        <v>294</v>
      </c>
      <c r="T43" s="167">
        <v>5</v>
      </c>
    </row>
    <row r="44" spans="1:20">
      <c r="A44" s="158">
        <v>2</v>
      </c>
      <c r="B44" s="174" t="s">
        <v>177</v>
      </c>
      <c r="C44" s="154" t="s">
        <v>234</v>
      </c>
      <c r="D44" s="179" t="s">
        <v>16</v>
      </c>
      <c r="E44" s="78">
        <v>711000</v>
      </c>
      <c r="F44" s="78">
        <v>0</v>
      </c>
      <c r="G44" s="78">
        <v>1041000</v>
      </c>
      <c r="H44" s="78">
        <v>1931776</v>
      </c>
      <c r="I44" s="78">
        <v>363965</v>
      </c>
      <c r="J44" s="78">
        <v>0</v>
      </c>
      <c r="K44" s="78">
        <v>7997045</v>
      </c>
      <c r="L44" s="78">
        <v>0</v>
      </c>
      <c r="M44" s="78">
        <v>0</v>
      </c>
      <c r="N44" s="78">
        <v>256000</v>
      </c>
      <c r="O44" s="78">
        <v>167000</v>
      </c>
      <c r="P44" s="78">
        <v>336789</v>
      </c>
      <c r="Q44" s="78">
        <v>12804575</v>
      </c>
      <c r="R44" s="155">
        <v>1</v>
      </c>
      <c r="S44" s="155">
        <v>0</v>
      </c>
      <c r="T44" s="156">
        <v>3</v>
      </c>
    </row>
    <row r="45" spans="1:20">
      <c r="A45" s="158">
        <v>3</v>
      </c>
      <c r="B45" s="174" t="s">
        <v>177</v>
      </c>
      <c r="C45" s="154" t="s">
        <v>234</v>
      </c>
      <c r="D45" s="179" t="s">
        <v>2</v>
      </c>
      <c r="E45" s="78">
        <v>925000</v>
      </c>
      <c r="F45" s="78">
        <v>0</v>
      </c>
      <c r="G45" s="78">
        <v>1303178</v>
      </c>
      <c r="H45" s="78">
        <v>2294693</v>
      </c>
      <c r="I45" s="78">
        <v>363965</v>
      </c>
      <c r="J45" s="78">
        <v>0</v>
      </c>
      <c r="K45" s="78">
        <v>12653839</v>
      </c>
      <c r="L45" s="78">
        <v>0</v>
      </c>
      <c r="M45" s="78">
        <v>0</v>
      </c>
      <c r="N45" s="78">
        <v>256000</v>
      </c>
      <c r="O45" s="78">
        <v>167000</v>
      </c>
      <c r="P45" s="78">
        <v>336789</v>
      </c>
      <c r="Q45" s="78">
        <v>18300464</v>
      </c>
      <c r="R45" s="155">
        <v>1</v>
      </c>
      <c r="S45" s="155">
        <v>0</v>
      </c>
      <c r="T45" s="156">
        <v>3</v>
      </c>
    </row>
    <row r="46" spans="1:20">
      <c r="A46" s="157">
        <v>4</v>
      </c>
      <c r="B46" s="174" t="s">
        <v>177</v>
      </c>
      <c r="C46" s="154" t="s">
        <v>236</v>
      </c>
      <c r="D46" s="179" t="s">
        <v>14</v>
      </c>
      <c r="E46" s="78">
        <v>2757825</v>
      </c>
      <c r="F46" s="78">
        <v>0</v>
      </c>
      <c r="G46" s="78">
        <v>238911</v>
      </c>
      <c r="H46" s="78">
        <v>5955848</v>
      </c>
      <c r="I46" s="78">
        <v>2974161</v>
      </c>
      <c r="J46" s="78">
        <v>0</v>
      </c>
      <c r="K46" s="78">
        <v>18046256</v>
      </c>
      <c r="L46" s="78">
        <v>1980893</v>
      </c>
      <c r="M46" s="78">
        <v>0</v>
      </c>
      <c r="N46" s="78">
        <v>1429704</v>
      </c>
      <c r="O46" s="78">
        <v>3959905</v>
      </c>
      <c r="P46" s="78">
        <v>1234061</v>
      </c>
      <c r="Q46" s="78">
        <v>38577564</v>
      </c>
      <c r="R46" s="155">
        <v>47619</v>
      </c>
      <c r="S46" s="155">
        <v>1917</v>
      </c>
      <c r="T46" s="156">
        <v>20</v>
      </c>
    </row>
    <row r="47" spans="1:20">
      <c r="A47" s="158">
        <v>5</v>
      </c>
      <c r="B47" s="174" t="s">
        <v>177</v>
      </c>
      <c r="C47" s="154" t="s">
        <v>350</v>
      </c>
      <c r="D47" s="179" t="s">
        <v>352</v>
      </c>
      <c r="E47" s="78">
        <v>6879038</v>
      </c>
      <c r="F47" s="78">
        <v>0</v>
      </c>
      <c r="G47" s="78">
        <v>55643</v>
      </c>
      <c r="H47" s="78">
        <v>2158188</v>
      </c>
      <c r="I47" s="78">
        <v>3499607</v>
      </c>
      <c r="J47" s="78">
        <v>0</v>
      </c>
      <c r="K47" s="78">
        <v>10957402</v>
      </c>
      <c r="L47" s="78">
        <v>0</v>
      </c>
      <c r="M47" s="78">
        <v>0</v>
      </c>
      <c r="N47" s="78">
        <v>356998</v>
      </c>
      <c r="O47" s="78">
        <v>0</v>
      </c>
      <c r="P47" s="78">
        <v>61915</v>
      </c>
      <c r="Q47" s="78">
        <v>23968791</v>
      </c>
      <c r="R47" s="155">
        <v>1461</v>
      </c>
      <c r="S47" s="155">
        <v>642</v>
      </c>
      <c r="T47" s="156">
        <v>1</v>
      </c>
    </row>
    <row r="48" spans="1:20">
      <c r="A48" s="158">
        <v>6</v>
      </c>
      <c r="B48" s="174" t="s">
        <v>177</v>
      </c>
      <c r="C48" s="154" t="s">
        <v>353</v>
      </c>
      <c r="D48" s="179" t="s">
        <v>12</v>
      </c>
      <c r="E48" s="78">
        <v>503496</v>
      </c>
      <c r="F48" s="78">
        <v>0</v>
      </c>
      <c r="G48" s="78">
        <v>50540</v>
      </c>
      <c r="H48" s="78">
        <v>1028818</v>
      </c>
      <c r="I48" s="78">
        <v>1586080</v>
      </c>
      <c r="J48" s="78">
        <v>0</v>
      </c>
      <c r="K48" s="78">
        <v>3250800</v>
      </c>
      <c r="L48" s="78">
        <v>0</v>
      </c>
      <c r="M48" s="78">
        <v>4044600</v>
      </c>
      <c r="N48" s="78">
        <v>245700</v>
      </c>
      <c r="O48" s="78">
        <v>98280</v>
      </c>
      <c r="P48" s="78">
        <v>0</v>
      </c>
      <c r="Q48" s="78">
        <v>10808314</v>
      </c>
      <c r="R48" s="155">
        <v>756</v>
      </c>
      <c r="S48" s="155">
        <v>222</v>
      </c>
      <c r="T48" s="156">
        <v>3</v>
      </c>
    </row>
    <row r="49" spans="1:20">
      <c r="A49" s="157">
        <v>7</v>
      </c>
      <c r="B49" s="174" t="s">
        <v>177</v>
      </c>
      <c r="C49" s="154" t="s">
        <v>102</v>
      </c>
      <c r="D49" s="179" t="s">
        <v>12</v>
      </c>
      <c r="E49" s="78">
        <v>492312</v>
      </c>
      <c r="F49" s="78">
        <v>0</v>
      </c>
      <c r="G49" s="78">
        <v>21607</v>
      </c>
      <c r="H49" s="78">
        <v>2504287</v>
      </c>
      <c r="I49" s="78">
        <v>124134</v>
      </c>
      <c r="J49" s="78">
        <v>0</v>
      </c>
      <c r="K49" s="78">
        <v>4619202</v>
      </c>
      <c r="L49" s="78">
        <v>0</v>
      </c>
      <c r="M49" s="78">
        <v>5931290</v>
      </c>
      <c r="N49" s="78">
        <v>1061394</v>
      </c>
      <c r="O49" s="78">
        <v>24193</v>
      </c>
      <c r="P49" s="78">
        <v>36329</v>
      </c>
      <c r="Q49" s="78">
        <v>14814748</v>
      </c>
      <c r="R49" s="155">
        <v>2006</v>
      </c>
      <c r="S49" s="155">
        <v>541</v>
      </c>
      <c r="T49" s="156">
        <v>3</v>
      </c>
    </row>
    <row r="50" spans="1:20">
      <c r="A50" s="158">
        <v>8</v>
      </c>
      <c r="B50" s="174" t="s">
        <v>177</v>
      </c>
      <c r="C50" s="154" t="s">
        <v>102</v>
      </c>
      <c r="D50" s="179" t="s">
        <v>188</v>
      </c>
      <c r="E50" s="78">
        <v>491761</v>
      </c>
      <c r="F50" s="78">
        <v>0</v>
      </c>
      <c r="G50" s="78">
        <v>21561</v>
      </c>
      <c r="H50" s="78">
        <v>2499031</v>
      </c>
      <c r="I50" s="78">
        <v>123873</v>
      </c>
      <c r="J50" s="78">
        <v>0</v>
      </c>
      <c r="K50" s="78">
        <v>4609506</v>
      </c>
      <c r="L50" s="78">
        <v>0</v>
      </c>
      <c r="M50" s="78">
        <v>5918840</v>
      </c>
      <c r="N50" s="78">
        <v>1059166</v>
      </c>
      <c r="O50" s="78">
        <v>24142</v>
      </c>
      <c r="P50" s="78">
        <v>36253</v>
      </c>
      <c r="Q50" s="78">
        <v>14784133</v>
      </c>
      <c r="R50" s="155">
        <v>2892</v>
      </c>
      <c r="S50" s="155">
        <v>556</v>
      </c>
      <c r="T50" s="156">
        <v>3</v>
      </c>
    </row>
    <row r="51" spans="1:20">
      <c r="A51" s="158">
        <v>9</v>
      </c>
      <c r="B51" s="174" t="s">
        <v>177</v>
      </c>
      <c r="C51" s="154" t="s">
        <v>356</v>
      </c>
      <c r="D51" s="179" t="s">
        <v>12</v>
      </c>
      <c r="E51" s="78">
        <v>155139</v>
      </c>
      <c r="F51" s="78">
        <v>0</v>
      </c>
      <c r="G51" s="78">
        <v>45965</v>
      </c>
      <c r="H51" s="78">
        <v>1568939</v>
      </c>
      <c r="I51" s="78">
        <v>443523</v>
      </c>
      <c r="J51" s="78">
        <v>0</v>
      </c>
      <c r="K51" s="78">
        <v>5141610</v>
      </c>
      <c r="L51" s="78">
        <v>0</v>
      </c>
      <c r="M51" s="78">
        <v>2928192</v>
      </c>
      <c r="N51" s="78">
        <v>275594</v>
      </c>
      <c r="O51" s="78">
        <v>1099677</v>
      </c>
      <c r="P51" s="78">
        <v>45216</v>
      </c>
      <c r="Q51" s="78">
        <v>11703855</v>
      </c>
      <c r="R51" s="155">
        <v>514</v>
      </c>
      <c r="S51" s="155">
        <v>160</v>
      </c>
      <c r="T51" s="156">
        <v>3</v>
      </c>
    </row>
    <row r="52" spans="1:20">
      <c r="A52" s="157">
        <v>10</v>
      </c>
      <c r="B52" s="174" t="s">
        <v>177</v>
      </c>
      <c r="C52" s="154" t="s">
        <v>357</v>
      </c>
      <c r="D52" s="179" t="s">
        <v>118</v>
      </c>
      <c r="E52" s="78">
        <v>112951</v>
      </c>
      <c r="F52" s="78">
        <v>0</v>
      </c>
      <c r="G52" s="78">
        <v>1964</v>
      </c>
      <c r="H52" s="78">
        <v>78566</v>
      </c>
      <c r="I52" s="78">
        <v>45388</v>
      </c>
      <c r="J52" s="78">
        <v>0</v>
      </c>
      <c r="K52" s="78">
        <v>314596</v>
      </c>
      <c r="L52" s="78">
        <v>21279</v>
      </c>
      <c r="M52" s="78">
        <v>11758</v>
      </c>
      <c r="N52" s="78">
        <v>89963</v>
      </c>
      <c r="O52" s="78">
        <v>47375</v>
      </c>
      <c r="P52" s="78">
        <v>68081</v>
      </c>
      <c r="Q52" s="78">
        <v>791921</v>
      </c>
      <c r="R52" s="155">
        <v>71</v>
      </c>
      <c r="S52" s="155">
        <v>584</v>
      </c>
      <c r="T52" s="156">
        <v>0</v>
      </c>
    </row>
    <row r="53" spans="1:20">
      <c r="A53" s="158">
        <v>11</v>
      </c>
      <c r="B53" s="174" t="s">
        <v>177</v>
      </c>
      <c r="C53" s="154" t="s">
        <v>357</v>
      </c>
      <c r="D53" s="179" t="s">
        <v>12</v>
      </c>
      <c r="E53" s="78">
        <v>3566558</v>
      </c>
      <c r="F53" s="78">
        <v>0</v>
      </c>
      <c r="G53" s="78">
        <v>62001</v>
      </c>
      <c r="H53" s="78">
        <v>2480815</v>
      </c>
      <c r="I53" s="78">
        <v>902257</v>
      </c>
      <c r="J53" s="78">
        <v>0</v>
      </c>
      <c r="K53" s="78">
        <v>9933788</v>
      </c>
      <c r="L53" s="78">
        <v>671924</v>
      </c>
      <c r="M53" s="78">
        <v>371282</v>
      </c>
      <c r="N53" s="78">
        <v>2840692</v>
      </c>
      <c r="O53" s="78">
        <v>1495933</v>
      </c>
      <c r="P53" s="78">
        <v>2149752</v>
      </c>
      <c r="Q53" s="78">
        <v>24475002</v>
      </c>
      <c r="R53" s="155">
        <v>2266</v>
      </c>
      <c r="S53" s="155">
        <v>20</v>
      </c>
      <c r="T53" s="156">
        <v>0</v>
      </c>
    </row>
    <row r="54" spans="1:20">
      <c r="A54" s="158">
        <v>12</v>
      </c>
      <c r="B54" s="174" t="s">
        <v>177</v>
      </c>
      <c r="C54" s="154" t="s">
        <v>235</v>
      </c>
      <c r="D54" s="179" t="s">
        <v>16</v>
      </c>
      <c r="E54" s="78">
        <v>3729304</v>
      </c>
      <c r="F54" s="78">
        <v>0</v>
      </c>
      <c r="G54" s="78">
        <v>92394</v>
      </c>
      <c r="H54" s="78">
        <v>4385677</v>
      </c>
      <c r="I54" s="78">
        <v>2781045</v>
      </c>
      <c r="J54" s="78">
        <v>0</v>
      </c>
      <c r="K54" s="78">
        <v>9198425</v>
      </c>
      <c r="L54" s="78">
        <v>0</v>
      </c>
      <c r="M54" s="78">
        <v>73915</v>
      </c>
      <c r="N54" s="78">
        <v>385489</v>
      </c>
      <c r="O54" s="78">
        <v>0</v>
      </c>
      <c r="P54" s="78">
        <v>32590</v>
      </c>
      <c r="Q54" s="78">
        <v>20678839</v>
      </c>
      <c r="R54" s="155">
        <v>141</v>
      </c>
      <c r="S54" s="155">
        <v>94</v>
      </c>
      <c r="T54" s="156">
        <v>1</v>
      </c>
    </row>
    <row r="55" spans="1:20">
      <c r="A55" s="157">
        <v>13</v>
      </c>
      <c r="B55" s="174" t="s">
        <v>177</v>
      </c>
      <c r="C55" s="154" t="s">
        <v>235</v>
      </c>
      <c r="D55" s="179" t="s">
        <v>360</v>
      </c>
      <c r="E55" s="78">
        <v>3729304</v>
      </c>
      <c r="F55" s="78">
        <v>0</v>
      </c>
      <c r="G55" s="78">
        <v>92394</v>
      </c>
      <c r="H55" s="78">
        <v>2730782</v>
      </c>
      <c r="I55" s="78">
        <v>328515</v>
      </c>
      <c r="J55" s="78">
        <v>0</v>
      </c>
      <c r="K55" s="78">
        <v>5584758</v>
      </c>
      <c r="L55" s="78">
        <v>0</v>
      </c>
      <c r="M55" s="78">
        <v>71862</v>
      </c>
      <c r="N55" s="78">
        <v>385489</v>
      </c>
      <c r="O55" s="78">
        <v>0</v>
      </c>
      <c r="P55" s="78">
        <v>32590</v>
      </c>
      <c r="Q55" s="78">
        <v>12955694</v>
      </c>
      <c r="R55" s="155">
        <v>71</v>
      </c>
      <c r="S55" s="155">
        <v>41</v>
      </c>
      <c r="T55" s="156">
        <v>1</v>
      </c>
    </row>
    <row r="56" spans="1:20" ht="15" thickBot="1">
      <c r="A56" s="159">
        <v>14</v>
      </c>
      <c r="B56" s="175" t="s">
        <v>177</v>
      </c>
      <c r="C56" s="161" t="s">
        <v>235</v>
      </c>
      <c r="D56" s="180" t="s">
        <v>118</v>
      </c>
      <c r="E56" s="87">
        <v>3729304</v>
      </c>
      <c r="F56" s="87">
        <v>0</v>
      </c>
      <c r="G56" s="87">
        <v>92394</v>
      </c>
      <c r="H56" s="87">
        <v>4732672</v>
      </c>
      <c r="I56" s="87">
        <v>328515</v>
      </c>
      <c r="J56" s="87">
        <v>0</v>
      </c>
      <c r="K56" s="87">
        <v>10183971</v>
      </c>
      <c r="L56" s="87">
        <v>0</v>
      </c>
      <c r="M56" s="87">
        <v>71862</v>
      </c>
      <c r="N56" s="87">
        <v>385489</v>
      </c>
      <c r="O56" s="87">
        <v>0</v>
      </c>
      <c r="P56" s="87">
        <v>32590</v>
      </c>
      <c r="Q56" s="87">
        <v>19556797</v>
      </c>
      <c r="R56" s="163">
        <v>65</v>
      </c>
      <c r="S56" s="163">
        <v>43</v>
      </c>
      <c r="T56" s="164">
        <v>1</v>
      </c>
    </row>
    <row r="57" spans="1:20">
      <c r="A57" s="157">
        <v>1</v>
      </c>
      <c r="B57" s="176" t="s">
        <v>361</v>
      </c>
      <c r="C57" s="165" t="s">
        <v>362</v>
      </c>
      <c r="D57" s="181" t="s">
        <v>99</v>
      </c>
      <c r="E57" s="79">
        <v>1709793</v>
      </c>
      <c r="F57" s="79">
        <v>0</v>
      </c>
      <c r="G57" s="79">
        <v>61361</v>
      </c>
      <c r="H57" s="79">
        <v>856963</v>
      </c>
      <c r="I57" s="79">
        <v>1242942</v>
      </c>
      <c r="J57" s="79">
        <v>0</v>
      </c>
      <c r="K57" s="79">
        <v>8110778</v>
      </c>
      <c r="L57" s="79">
        <v>105625</v>
      </c>
      <c r="M57" s="79">
        <v>222287</v>
      </c>
      <c r="N57" s="79">
        <v>883424</v>
      </c>
      <c r="O57" s="79">
        <v>109114</v>
      </c>
      <c r="P57" s="79">
        <v>263662</v>
      </c>
      <c r="Q57" s="79">
        <v>13565949</v>
      </c>
      <c r="R57" s="166">
        <v>1586</v>
      </c>
      <c r="S57" s="166">
        <v>1330</v>
      </c>
      <c r="T57" s="167">
        <v>3</v>
      </c>
    </row>
    <row r="58" spans="1:20">
      <c r="A58" s="158">
        <v>2</v>
      </c>
      <c r="B58" s="176" t="s">
        <v>361</v>
      </c>
      <c r="C58" s="154" t="s">
        <v>363</v>
      </c>
      <c r="D58" s="179" t="s">
        <v>25</v>
      </c>
      <c r="E58" s="78">
        <v>330046</v>
      </c>
      <c r="F58" s="78">
        <v>0</v>
      </c>
      <c r="G58" s="78">
        <v>28845</v>
      </c>
      <c r="H58" s="78">
        <v>210362</v>
      </c>
      <c r="I58" s="78">
        <v>544108</v>
      </c>
      <c r="J58" s="78">
        <v>0</v>
      </c>
      <c r="K58" s="78">
        <v>724534</v>
      </c>
      <c r="L58" s="78">
        <v>0</v>
      </c>
      <c r="M58" s="78">
        <v>162823</v>
      </c>
      <c r="N58" s="78">
        <v>388453</v>
      </c>
      <c r="O58" s="78">
        <v>0</v>
      </c>
      <c r="P58" s="78">
        <v>11217</v>
      </c>
      <c r="Q58" s="78">
        <v>2400388</v>
      </c>
      <c r="R58" s="155">
        <v>962</v>
      </c>
      <c r="S58" s="155">
        <v>778</v>
      </c>
      <c r="T58" s="156">
        <v>3</v>
      </c>
    </row>
    <row r="59" spans="1:20">
      <c r="A59" s="158">
        <v>3</v>
      </c>
      <c r="B59" s="176" t="s">
        <v>361</v>
      </c>
      <c r="C59" s="154" t="s">
        <v>364</v>
      </c>
      <c r="D59" s="179" t="s">
        <v>25</v>
      </c>
      <c r="E59" s="78">
        <v>659626</v>
      </c>
      <c r="F59" s="78">
        <v>0</v>
      </c>
      <c r="G59" s="78">
        <v>7701</v>
      </c>
      <c r="H59" s="78">
        <v>74510</v>
      </c>
      <c r="I59" s="78">
        <v>747082</v>
      </c>
      <c r="J59" s="78">
        <v>0</v>
      </c>
      <c r="K59" s="78">
        <v>941069</v>
      </c>
      <c r="L59" s="78">
        <v>16514</v>
      </c>
      <c r="M59" s="78">
        <v>0</v>
      </c>
      <c r="N59" s="78">
        <v>218708</v>
      </c>
      <c r="O59" s="78">
        <v>0</v>
      </c>
      <c r="P59" s="78">
        <v>7889</v>
      </c>
      <c r="Q59" s="78">
        <v>2673099</v>
      </c>
      <c r="R59" s="155">
        <v>976</v>
      </c>
      <c r="S59" s="155">
        <v>0</v>
      </c>
      <c r="T59" s="156">
        <v>3</v>
      </c>
    </row>
    <row r="60" spans="1:20">
      <c r="A60" s="158">
        <v>4</v>
      </c>
      <c r="B60" s="176" t="s">
        <v>361</v>
      </c>
      <c r="C60" s="154" t="s">
        <v>365</v>
      </c>
      <c r="D60" s="179" t="s">
        <v>366</v>
      </c>
      <c r="E60" s="78">
        <v>3621082</v>
      </c>
      <c r="F60" s="78">
        <v>0</v>
      </c>
      <c r="G60" s="78">
        <v>40086</v>
      </c>
      <c r="H60" s="78">
        <v>556088</v>
      </c>
      <c r="I60" s="78">
        <v>200371</v>
      </c>
      <c r="J60" s="78">
        <v>0</v>
      </c>
      <c r="K60" s="78">
        <v>2514864</v>
      </c>
      <c r="L60" s="78">
        <v>25551</v>
      </c>
      <c r="M60" s="78">
        <v>0</v>
      </c>
      <c r="N60" s="78">
        <v>1684105</v>
      </c>
      <c r="O60" s="78">
        <v>124</v>
      </c>
      <c r="P60" s="78">
        <v>447176</v>
      </c>
      <c r="Q60" s="78">
        <v>9089447</v>
      </c>
      <c r="R60" s="155">
        <v>358</v>
      </c>
      <c r="S60" s="155">
        <v>505</v>
      </c>
      <c r="T60" s="156">
        <v>2</v>
      </c>
    </row>
    <row r="61" spans="1:20">
      <c r="A61" s="158">
        <v>5</v>
      </c>
      <c r="B61" s="176" t="s">
        <v>361</v>
      </c>
      <c r="C61" s="154" t="s">
        <v>365</v>
      </c>
      <c r="D61" s="179" t="s">
        <v>16</v>
      </c>
      <c r="E61" s="78">
        <v>3621082</v>
      </c>
      <c r="F61" s="78">
        <v>0</v>
      </c>
      <c r="G61" s="78">
        <v>87146</v>
      </c>
      <c r="H61" s="78">
        <v>315969</v>
      </c>
      <c r="I61" s="78">
        <v>143837</v>
      </c>
      <c r="J61" s="78">
        <v>0</v>
      </c>
      <c r="K61" s="78">
        <v>1439270</v>
      </c>
      <c r="L61" s="78">
        <v>91944</v>
      </c>
      <c r="M61" s="78">
        <v>0</v>
      </c>
      <c r="N61" s="78">
        <v>1684105</v>
      </c>
      <c r="O61" s="78">
        <v>124</v>
      </c>
      <c r="P61" s="78">
        <v>447176</v>
      </c>
      <c r="Q61" s="78">
        <v>7830653</v>
      </c>
      <c r="R61" s="155">
        <v>281</v>
      </c>
      <c r="S61" s="155">
        <v>496</v>
      </c>
      <c r="T61" s="156">
        <v>2</v>
      </c>
    </row>
    <row r="62" spans="1:20">
      <c r="A62" s="158">
        <v>6</v>
      </c>
      <c r="B62" s="176" t="s">
        <v>361</v>
      </c>
      <c r="C62" s="154" t="s">
        <v>365</v>
      </c>
      <c r="D62" s="179" t="s">
        <v>99</v>
      </c>
      <c r="E62" s="78">
        <v>3621082</v>
      </c>
      <c r="F62" s="78">
        <v>0</v>
      </c>
      <c r="G62" s="78">
        <v>142301</v>
      </c>
      <c r="H62" s="78">
        <v>681320</v>
      </c>
      <c r="I62" s="78">
        <v>306564</v>
      </c>
      <c r="J62" s="78">
        <v>0</v>
      </c>
      <c r="K62" s="78">
        <v>2091855</v>
      </c>
      <c r="L62" s="78">
        <v>0</v>
      </c>
      <c r="M62" s="78">
        <v>0</v>
      </c>
      <c r="N62" s="78">
        <v>1684105</v>
      </c>
      <c r="O62" s="78">
        <v>124</v>
      </c>
      <c r="P62" s="78">
        <v>447176</v>
      </c>
      <c r="Q62" s="78">
        <v>8974527</v>
      </c>
      <c r="R62" s="155">
        <v>412</v>
      </c>
      <c r="S62" s="155">
        <v>785</v>
      </c>
      <c r="T62" s="156">
        <v>2</v>
      </c>
    </row>
    <row r="63" spans="1:20">
      <c r="A63" s="158">
        <v>7</v>
      </c>
      <c r="B63" s="176" t="s">
        <v>361</v>
      </c>
      <c r="C63" s="154" t="s">
        <v>367</v>
      </c>
      <c r="D63" s="179" t="s">
        <v>23</v>
      </c>
      <c r="E63" s="78">
        <v>645000</v>
      </c>
      <c r="F63" s="78">
        <v>0</v>
      </c>
      <c r="G63" s="78">
        <v>450000</v>
      </c>
      <c r="H63" s="78">
        <v>250000</v>
      </c>
      <c r="I63" s="78">
        <v>385000</v>
      </c>
      <c r="J63" s="78">
        <v>0</v>
      </c>
      <c r="K63" s="78">
        <v>2680000</v>
      </c>
      <c r="L63" s="78">
        <v>0</v>
      </c>
      <c r="M63" s="78">
        <v>1745000</v>
      </c>
      <c r="N63" s="78">
        <v>1150000</v>
      </c>
      <c r="O63" s="78">
        <v>70000</v>
      </c>
      <c r="P63" s="78">
        <v>220000</v>
      </c>
      <c r="Q63" s="78">
        <v>7595000</v>
      </c>
      <c r="R63" s="155">
        <v>380</v>
      </c>
      <c r="S63" s="155">
        <v>529</v>
      </c>
      <c r="T63" s="156">
        <v>3</v>
      </c>
    </row>
    <row r="64" spans="1:20">
      <c r="A64" s="158">
        <v>8</v>
      </c>
      <c r="B64" s="176" t="s">
        <v>361</v>
      </c>
      <c r="C64" s="154" t="s">
        <v>367</v>
      </c>
      <c r="D64" s="179" t="s">
        <v>99</v>
      </c>
      <c r="E64" s="78">
        <v>2500000</v>
      </c>
      <c r="F64" s="78">
        <v>0</v>
      </c>
      <c r="G64" s="78">
        <v>850000</v>
      </c>
      <c r="H64" s="78">
        <v>350000</v>
      </c>
      <c r="I64" s="78">
        <v>650000</v>
      </c>
      <c r="J64" s="78">
        <v>0</v>
      </c>
      <c r="K64" s="78">
        <v>11200000</v>
      </c>
      <c r="L64" s="78">
        <v>0</v>
      </c>
      <c r="M64" s="78">
        <v>2450000</v>
      </c>
      <c r="N64" s="78">
        <v>1150000</v>
      </c>
      <c r="O64" s="78">
        <v>85000</v>
      </c>
      <c r="P64" s="78">
        <v>250000</v>
      </c>
      <c r="Q64" s="78">
        <v>19485000</v>
      </c>
      <c r="R64" s="155">
        <v>1456</v>
      </c>
      <c r="S64" s="155">
        <v>121</v>
      </c>
      <c r="T64" s="156">
        <v>1</v>
      </c>
    </row>
    <row r="65" spans="1:20">
      <c r="A65" s="158">
        <v>9</v>
      </c>
      <c r="B65" s="176" t="s">
        <v>361</v>
      </c>
      <c r="C65" s="154" t="s">
        <v>95</v>
      </c>
      <c r="D65" s="179" t="s">
        <v>25</v>
      </c>
      <c r="E65" s="78">
        <v>427500</v>
      </c>
      <c r="F65" s="78">
        <v>0</v>
      </c>
      <c r="G65" s="78">
        <v>62000</v>
      </c>
      <c r="H65" s="78">
        <v>104400</v>
      </c>
      <c r="I65" s="78">
        <v>142500</v>
      </c>
      <c r="J65" s="78">
        <v>0</v>
      </c>
      <c r="K65" s="78">
        <v>945000</v>
      </c>
      <c r="L65" s="78">
        <v>0</v>
      </c>
      <c r="M65" s="78">
        <v>0</v>
      </c>
      <c r="N65" s="78">
        <v>16250</v>
      </c>
      <c r="O65" s="78">
        <v>0</v>
      </c>
      <c r="P65" s="78">
        <v>350822</v>
      </c>
      <c r="Q65" s="78">
        <v>2048472</v>
      </c>
      <c r="R65" s="155">
        <v>417</v>
      </c>
      <c r="S65" s="155">
        <v>354</v>
      </c>
      <c r="T65" s="156">
        <v>2</v>
      </c>
    </row>
    <row r="66" spans="1:20" ht="15" thickBot="1">
      <c r="A66" s="160">
        <v>10</v>
      </c>
      <c r="B66" s="175" t="s">
        <v>361</v>
      </c>
      <c r="C66" s="161" t="s">
        <v>142</v>
      </c>
      <c r="D66" s="180" t="s">
        <v>11</v>
      </c>
      <c r="E66" s="87">
        <v>1091475</v>
      </c>
      <c r="F66" s="87">
        <v>0</v>
      </c>
      <c r="G66" s="87">
        <v>62541</v>
      </c>
      <c r="H66" s="87">
        <v>2161971</v>
      </c>
      <c r="I66" s="87">
        <v>1611846</v>
      </c>
      <c r="J66" s="87">
        <v>0</v>
      </c>
      <c r="K66" s="87">
        <v>9937239</v>
      </c>
      <c r="L66" s="87">
        <v>177208</v>
      </c>
      <c r="M66" s="87">
        <v>3975212</v>
      </c>
      <c r="N66" s="87">
        <v>851544</v>
      </c>
      <c r="O66" s="87">
        <v>1255929</v>
      </c>
      <c r="P66" s="87">
        <v>67182</v>
      </c>
      <c r="Q66" s="87">
        <v>21192147</v>
      </c>
      <c r="R66" s="163">
        <v>9466</v>
      </c>
      <c r="S66" s="163">
        <v>2826</v>
      </c>
      <c r="T66" s="164">
        <v>4</v>
      </c>
    </row>
    <row r="67" spans="1:20">
      <c r="A67" s="157">
        <v>1</v>
      </c>
      <c r="B67" s="176" t="s">
        <v>178</v>
      </c>
      <c r="C67" s="165" t="s">
        <v>247</v>
      </c>
      <c r="D67" s="181" t="s">
        <v>24</v>
      </c>
      <c r="E67" s="79">
        <v>696817</v>
      </c>
      <c r="F67" s="79">
        <v>0</v>
      </c>
      <c r="G67" s="79">
        <v>297138</v>
      </c>
      <c r="H67" s="79">
        <v>192108</v>
      </c>
      <c r="I67" s="79">
        <v>1260516</v>
      </c>
      <c r="J67" s="79">
        <v>2575</v>
      </c>
      <c r="K67" s="79">
        <v>3421467</v>
      </c>
      <c r="L67" s="79">
        <v>0</v>
      </c>
      <c r="M67" s="79">
        <v>3110480</v>
      </c>
      <c r="N67" s="79">
        <v>539899</v>
      </c>
      <c r="O67" s="79">
        <v>484927</v>
      </c>
      <c r="P67" s="79">
        <v>30182</v>
      </c>
      <c r="Q67" s="79">
        <v>10036109</v>
      </c>
      <c r="R67" s="166">
        <v>1326</v>
      </c>
      <c r="S67" s="166">
        <v>1473</v>
      </c>
      <c r="T67" s="167">
        <v>5</v>
      </c>
    </row>
    <row r="68" spans="1:20">
      <c r="A68" s="158">
        <v>2</v>
      </c>
      <c r="B68" s="174" t="s">
        <v>178</v>
      </c>
      <c r="C68" s="154" t="s">
        <v>247</v>
      </c>
      <c r="D68" s="179" t="s">
        <v>47</v>
      </c>
      <c r="E68" s="78">
        <v>706607</v>
      </c>
      <c r="F68" s="78">
        <v>0</v>
      </c>
      <c r="G68" s="78">
        <v>219328</v>
      </c>
      <c r="H68" s="78">
        <v>88007</v>
      </c>
      <c r="I68" s="78">
        <v>262188</v>
      </c>
      <c r="J68" s="78">
        <v>19827</v>
      </c>
      <c r="K68" s="78">
        <v>926393</v>
      </c>
      <c r="L68" s="78">
        <v>0</v>
      </c>
      <c r="M68" s="78">
        <v>3224800</v>
      </c>
      <c r="N68" s="78">
        <v>41459</v>
      </c>
      <c r="O68" s="78">
        <v>42935</v>
      </c>
      <c r="P68" s="78">
        <v>4753</v>
      </c>
      <c r="Q68" s="78">
        <v>5536297</v>
      </c>
      <c r="R68" s="155">
        <v>257</v>
      </c>
      <c r="S68" s="155">
        <v>178</v>
      </c>
      <c r="T68" s="156">
        <v>2</v>
      </c>
    </row>
    <row r="69" spans="1:20">
      <c r="A69" s="158">
        <v>3</v>
      </c>
      <c r="B69" s="174" t="s">
        <v>178</v>
      </c>
      <c r="C69" s="154" t="s">
        <v>248</v>
      </c>
      <c r="D69" s="179" t="s">
        <v>40</v>
      </c>
      <c r="E69" s="78">
        <v>931335</v>
      </c>
      <c r="F69" s="78">
        <v>0</v>
      </c>
      <c r="G69" s="78">
        <v>361926</v>
      </c>
      <c r="H69" s="78">
        <v>41075</v>
      </c>
      <c r="I69" s="78">
        <v>564006</v>
      </c>
      <c r="J69" s="78">
        <v>0</v>
      </c>
      <c r="K69" s="78">
        <v>279589</v>
      </c>
      <c r="L69" s="78">
        <v>296817</v>
      </c>
      <c r="M69" s="78">
        <v>386204</v>
      </c>
      <c r="N69" s="78">
        <v>1296307</v>
      </c>
      <c r="O69" s="78">
        <v>741211</v>
      </c>
      <c r="P69" s="78">
        <v>190355</v>
      </c>
      <c r="Q69" s="78">
        <v>5088825</v>
      </c>
      <c r="R69" s="155">
        <v>447</v>
      </c>
      <c r="S69" s="155">
        <v>1180</v>
      </c>
      <c r="T69" s="156">
        <v>3</v>
      </c>
    </row>
    <row r="70" spans="1:20">
      <c r="A70" s="158">
        <v>4</v>
      </c>
      <c r="B70" s="174" t="s">
        <v>178</v>
      </c>
      <c r="C70" s="154" t="s">
        <v>248</v>
      </c>
      <c r="D70" s="179" t="s">
        <v>18</v>
      </c>
      <c r="E70" s="78">
        <v>958876</v>
      </c>
      <c r="F70" s="78">
        <v>0</v>
      </c>
      <c r="G70" s="78">
        <v>472562</v>
      </c>
      <c r="H70" s="78">
        <v>61170</v>
      </c>
      <c r="I70" s="78">
        <v>872140</v>
      </c>
      <c r="J70" s="78">
        <v>0</v>
      </c>
      <c r="K70" s="78">
        <v>1101614</v>
      </c>
      <c r="L70" s="78">
        <v>0</v>
      </c>
      <c r="M70" s="78">
        <v>1933877</v>
      </c>
      <c r="N70" s="78">
        <v>1463857</v>
      </c>
      <c r="O70" s="78">
        <v>763340</v>
      </c>
      <c r="P70" s="78">
        <v>190355</v>
      </c>
      <c r="Q70" s="78">
        <v>7817791</v>
      </c>
      <c r="R70" s="155">
        <v>722</v>
      </c>
      <c r="S70" s="155">
        <v>2789</v>
      </c>
      <c r="T70" s="156">
        <v>5</v>
      </c>
    </row>
    <row r="71" spans="1:20" ht="15" thickBot="1">
      <c r="A71" s="160">
        <v>5</v>
      </c>
      <c r="B71" s="175" t="s">
        <v>178</v>
      </c>
      <c r="C71" s="161" t="s">
        <v>248</v>
      </c>
      <c r="D71" s="180" t="s">
        <v>19</v>
      </c>
      <c r="E71" s="87">
        <v>927463</v>
      </c>
      <c r="F71" s="87">
        <v>0</v>
      </c>
      <c r="G71" s="87">
        <v>192291</v>
      </c>
      <c r="H71" s="87">
        <v>23144</v>
      </c>
      <c r="I71" s="87">
        <v>525231</v>
      </c>
      <c r="J71" s="87">
        <v>0</v>
      </c>
      <c r="K71" s="87">
        <v>1167174</v>
      </c>
      <c r="L71" s="87">
        <v>0</v>
      </c>
      <c r="M71" s="87">
        <v>1585203</v>
      </c>
      <c r="N71" s="87">
        <v>1272637</v>
      </c>
      <c r="O71" s="87">
        <v>712220</v>
      </c>
      <c r="P71" s="87">
        <v>190355</v>
      </c>
      <c r="Q71" s="87">
        <v>6595718</v>
      </c>
      <c r="R71" s="163">
        <v>431</v>
      </c>
      <c r="S71" s="163">
        <v>1498</v>
      </c>
      <c r="T71" s="164">
        <v>1</v>
      </c>
    </row>
    <row r="72" spans="1:20">
      <c r="A72" s="157">
        <v>1</v>
      </c>
      <c r="B72" s="176" t="s">
        <v>180</v>
      </c>
      <c r="C72" s="165" t="s">
        <v>241</v>
      </c>
      <c r="D72" s="181" t="s">
        <v>47</v>
      </c>
      <c r="E72" s="79">
        <v>558551</v>
      </c>
      <c r="F72" s="79">
        <v>0</v>
      </c>
      <c r="G72" s="79">
        <v>55145</v>
      </c>
      <c r="H72" s="79">
        <v>104824</v>
      </c>
      <c r="I72" s="79">
        <v>703330</v>
      </c>
      <c r="J72" s="79">
        <v>63838</v>
      </c>
      <c r="K72" s="79">
        <v>467261</v>
      </c>
      <c r="L72" s="79">
        <v>0</v>
      </c>
      <c r="M72" s="79">
        <v>0</v>
      </c>
      <c r="N72" s="79">
        <v>193615</v>
      </c>
      <c r="O72" s="79">
        <v>0</v>
      </c>
      <c r="P72" s="79">
        <v>701252</v>
      </c>
      <c r="Q72" s="79">
        <v>2847816</v>
      </c>
      <c r="R72" s="166">
        <v>392</v>
      </c>
      <c r="S72" s="166">
        <v>4975</v>
      </c>
      <c r="T72" s="167">
        <v>15</v>
      </c>
    </row>
    <row r="73" spans="1:20">
      <c r="A73" s="158">
        <v>2</v>
      </c>
      <c r="B73" s="174" t="s">
        <v>180</v>
      </c>
      <c r="C73" s="154" t="s">
        <v>241</v>
      </c>
      <c r="D73" s="179" t="s">
        <v>48</v>
      </c>
      <c r="E73" s="78">
        <v>558980</v>
      </c>
      <c r="F73" s="78">
        <v>0</v>
      </c>
      <c r="G73" s="78">
        <v>55187</v>
      </c>
      <c r="H73" s="78">
        <v>104904</v>
      </c>
      <c r="I73" s="78">
        <v>703869</v>
      </c>
      <c r="J73" s="78">
        <v>63887</v>
      </c>
      <c r="K73" s="78">
        <v>943382</v>
      </c>
      <c r="L73" s="78">
        <v>0</v>
      </c>
      <c r="M73" s="78">
        <v>0</v>
      </c>
      <c r="N73" s="78">
        <v>193763</v>
      </c>
      <c r="O73" s="78">
        <v>0</v>
      </c>
      <c r="P73" s="78">
        <v>701790</v>
      </c>
      <c r="Q73" s="78">
        <v>3325762</v>
      </c>
      <c r="R73" s="155">
        <v>438</v>
      </c>
      <c r="S73" s="155">
        <v>401</v>
      </c>
      <c r="T73" s="156">
        <v>5</v>
      </c>
    </row>
    <row r="74" spans="1:20">
      <c r="A74" s="158">
        <v>3</v>
      </c>
      <c r="B74" s="174" t="s">
        <v>180</v>
      </c>
      <c r="C74" s="154" t="s">
        <v>241</v>
      </c>
      <c r="D74" s="179" t="s">
        <v>22</v>
      </c>
      <c r="E74" s="78">
        <v>558632</v>
      </c>
      <c r="F74" s="78">
        <v>0</v>
      </c>
      <c r="G74" s="78">
        <v>55153</v>
      </c>
      <c r="H74" s="78">
        <v>104839</v>
      </c>
      <c r="I74" s="78">
        <v>703431</v>
      </c>
      <c r="J74" s="78">
        <v>39847</v>
      </c>
      <c r="K74" s="78">
        <v>560206</v>
      </c>
      <c r="L74" s="78">
        <v>0</v>
      </c>
      <c r="M74" s="78">
        <v>50922</v>
      </c>
      <c r="N74" s="78">
        <v>193642</v>
      </c>
      <c r="O74" s="78">
        <v>0</v>
      </c>
      <c r="P74" s="78">
        <v>701353</v>
      </c>
      <c r="Q74" s="78">
        <v>2968025</v>
      </c>
      <c r="R74" s="155">
        <v>5818</v>
      </c>
      <c r="S74" s="155">
        <v>4975</v>
      </c>
      <c r="T74" s="156">
        <v>15</v>
      </c>
    </row>
    <row r="75" spans="1:20">
      <c r="A75" s="158">
        <v>4</v>
      </c>
      <c r="B75" s="174" t="s">
        <v>180</v>
      </c>
      <c r="C75" s="154" t="s">
        <v>241</v>
      </c>
      <c r="D75" s="179" t="s">
        <v>46</v>
      </c>
      <c r="E75" s="78">
        <v>558281</v>
      </c>
      <c r="F75" s="78">
        <v>0</v>
      </c>
      <c r="G75" s="78">
        <v>55118</v>
      </c>
      <c r="H75" s="78">
        <v>104773</v>
      </c>
      <c r="I75" s="78">
        <v>702990</v>
      </c>
      <c r="J75" s="78">
        <v>63807</v>
      </c>
      <c r="K75" s="78">
        <v>1741568</v>
      </c>
      <c r="L75" s="78">
        <v>0</v>
      </c>
      <c r="M75" s="78">
        <v>0</v>
      </c>
      <c r="N75" s="78">
        <v>193521</v>
      </c>
      <c r="O75" s="78">
        <v>0</v>
      </c>
      <c r="P75" s="78">
        <v>700913</v>
      </c>
      <c r="Q75" s="78">
        <v>4120971</v>
      </c>
      <c r="R75" s="155">
        <v>343</v>
      </c>
      <c r="S75" s="155">
        <v>158</v>
      </c>
      <c r="T75" s="156">
        <v>1</v>
      </c>
    </row>
    <row r="76" spans="1:20">
      <c r="A76" s="158">
        <v>5</v>
      </c>
      <c r="B76" s="174" t="s">
        <v>180</v>
      </c>
      <c r="C76" s="154" t="s">
        <v>241</v>
      </c>
      <c r="D76" s="179" t="s">
        <v>49</v>
      </c>
      <c r="E76" s="78">
        <v>558590</v>
      </c>
      <c r="F76" s="78">
        <v>0</v>
      </c>
      <c r="G76" s="78">
        <v>55149</v>
      </c>
      <c r="H76" s="78">
        <v>104831</v>
      </c>
      <c r="I76" s="78">
        <v>703378</v>
      </c>
      <c r="J76" s="78">
        <v>63843</v>
      </c>
      <c r="K76" s="78">
        <v>410795</v>
      </c>
      <c r="L76" s="78">
        <v>0</v>
      </c>
      <c r="M76" s="78">
        <v>0</v>
      </c>
      <c r="N76" s="78">
        <v>193628</v>
      </c>
      <c r="O76" s="78">
        <v>0</v>
      </c>
      <c r="P76" s="78">
        <v>0</v>
      </c>
      <c r="Q76" s="78">
        <v>2090214</v>
      </c>
      <c r="R76" s="155">
        <v>2274</v>
      </c>
      <c r="S76" s="155">
        <v>2995</v>
      </c>
      <c r="T76" s="156">
        <v>7</v>
      </c>
    </row>
    <row r="77" spans="1:20">
      <c r="A77" s="158">
        <v>6</v>
      </c>
      <c r="B77" s="174" t="s">
        <v>180</v>
      </c>
      <c r="C77" s="154" t="s">
        <v>370</v>
      </c>
      <c r="D77" s="179" t="s">
        <v>22</v>
      </c>
      <c r="E77" s="78">
        <v>746520</v>
      </c>
      <c r="F77" s="78">
        <v>0</v>
      </c>
      <c r="G77" s="78">
        <v>149294</v>
      </c>
      <c r="H77" s="78">
        <v>64150</v>
      </c>
      <c r="I77" s="78">
        <v>152329</v>
      </c>
      <c r="J77" s="78">
        <v>52040</v>
      </c>
      <c r="K77" s="78">
        <v>1126000</v>
      </c>
      <c r="L77" s="78">
        <v>0</v>
      </c>
      <c r="M77" s="78">
        <v>406000</v>
      </c>
      <c r="N77" s="78">
        <v>380000</v>
      </c>
      <c r="O77" s="78">
        <v>36140</v>
      </c>
      <c r="P77" s="78">
        <v>341060</v>
      </c>
      <c r="Q77" s="78">
        <v>3453533</v>
      </c>
      <c r="R77" s="155">
        <v>411</v>
      </c>
      <c r="S77" s="155">
        <v>168</v>
      </c>
      <c r="T77" s="156">
        <v>2</v>
      </c>
    </row>
    <row r="78" spans="1:20" ht="15" thickBot="1">
      <c r="A78" s="160">
        <v>7</v>
      </c>
      <c r="B78" s="175" t="s">
        <v>180</v>
      </c>
      <c r="C78" s="161" t="s">
        <v>370</v>
      </c>
      <c r="D78" s="180" t="s">
        <v>49</v>
      </c>
      <c r="E78" s="87">
        <v>721415</v>
      </c>
      <c r="F78" s="87">
        <v>0</v>
      </c>
      <c r="G78" s="87">
        <v>163526</v>
      </c>
      <c r="H78" s="87">
        <v>68320</v>
      </c>
      <c r="I78" s="87">
        <v>206127</v>
      </c>
      <c r="J78" s="87">
        <v>63025</v>
      </c>
      <c r="K78" s="87">
        <v>903125</v>
      </c>
      <c r="L78" s="87">
        <v>0</v>
      </c>
      <c r="M78" s="87">
        <v>389000</v>
      </c>
      <c r="N78" s="87">
        <v>365000</v>
      </c>
      <c r="O78" s="87">
        <v>46000</v>
      </c>
      <c r="P78" s="87">
        <v>216000</v>
      </c>
      <c r="Q78" s="87">
        <v>3141538</v>
      </c>
      <c r="R78" s="163">
        <v>823</v>
      </c>
      <c r="S78" s="163">
        <v>472</v>
      </c>
      <c r="T78" s="164">
        <v>3</v>
      </c>
    </row>
    <row r="79" spans="1:20">
      <c r="A79" s="157">
        <v>1</v>
      </c>
      <c r="B79" s="176" t="s">
        <v>174</v>
      </c>
      <c r="C79" s="165" t="s">
        <v>371</v>
      </c>
      <c r="D79" s="181" t="s">
        <v>1</v>
      </c>
      <c r="E79" s="79">
        <v>800947</v>
      </c>
      <c r="F79" s="79">
        <v>0</v>
      </c>
      <c r="G79" s="79">
        <v>59295</v>
      </c>
      <c r="H79" s="79">
        <v>2120843</v>
      </c>
      <c r="I79" s="79">
        <v>763296</v>
      </c>
      <c r="J79" s="79">
        <v>102132</v>
      </c>
      <c r="K79" s="79">
        <v>4595277</v>
      </c>
      <c r="L79" s="79">
        <v>351</v>
      </c>
      <c r="M79" s="79">
        <v>2476097</v>
      </c>
      <c r="N79" s="79">
        <v>457289</v>
      </c>
      <c r="O79" s="79">
        <v>384402</v>
      </c>
      <c r="P79" s="79">
        <v>16520</v>
      </c>
      <c r="Q79" s="79">
        <v>11776449</v>
      </c>
      <c r="R79" s="166">
        <v>1695</v>
      </c>
      <c r="S79" s="166">
        <v>370</v>
      </c>
      <c r="T79" s="167">
        <v>42</v>
      </c>
    </row>
    <row r="80" spans="1:20">
      <c r="A80" s="158">
        <v>2</v>
      </c>
      <c r="B80" s="174" t="s">
        <v>174</v>
      </c>
      <c r="C80" s="154" t="s">
        <v>218</v>
      </c>
      <c r="D80" s="179" t="s">
        <v>112</v>
      </c>
      <c r="E80" s="78">
        <v>477980</v>
      </c>
      <c r="F80" s="78">
        <v>291561</v>
      </c>
      <c r="G80" s="78">
        <v>112238</v>
      </c>
      <c r="H80" s="78">
        <v>2984412</v>
      </c>
      <c r="I80" s="78">
        <v>681655</v>
      </c>
      <c r="J80" s="78">
        <v>960755</v>
      </c>
      <c r="K80" s="78">
        <v>11489155</v>
      </c>
      <c r="L80" s="78">
        <v>39993</v>
      </c>
      <c r="M80" s="78">
        <v>1072713</v>
      </c>
      <c r="N80" s="78">
        <v>414771</v>
      </c>
      <c r="O80" s="78">
        <v>1863054</v>
      </c>
      <c r="P80" s="78">
        <v>491523</v>
      </c>
      <c r="Q80" s="78">
        <v>20879810</v>
      </c>
      <c r="R80" s="155">
        <v>618</v>
      </c>
      <c r="S80" s="155">
        <v>103</v>
      </c>
      <c r="T80" s="156">
        <v>1</v>
      </c>
    </row>
    <row r="81" spans="1:20">
      <c r="A81" s="157">
        <v>3</v>
      </c>
      <c r="B81" s="174" t="s">
        <v>174</v>
      </c>
      <c r="C81" s="154" t="s">
        <v>373</v>
      </c>
      <c r="D81" s="179" t="s">
        <v>10</v>
      </c>
      <c r="E81" s="78">
        <v>837750</v>
      </c>
      <c r="F81" s="78">
        <v>0</v>
      </c>
      <c r="G81" s="78">
        <v>23758</v>
      </c>
      <c r="H81" s="78">
        <v>2682277</v>
      </c>
      <c r="I81" s="78">
        <v>1530699</v>
      </c>
      <c r="J81" s="78">
        <v>476434</v>
      </c>
      <c r="K81" s="78">
        <v>4094798</v>
      </c>
      <c r="L81" s="78">
        <v>0</v>
      </c>
      <c r="M81" s="78">
        <v>1987569</v>
      </c>
      <c r="N81" s="78">
        <v>402774</v>
      </c>
      <c r="O81" s="78">
        <v>1920435</v>
      </c>
      <c r="P81" s="78">
        <v>0</v>
      </c>
      <c r="Q81" s="78">
        <v>13956494</v>
      </c>
      <c r="R81" s="155">
        <v>2933</v>
      </c>
      <c r="S81" s="155">
        <v>1753</v>
      </c>
      <c r="T81" s="156">
        <v>6</v>
      </c>
    </row>
    <row r="82" spans="1:20">
      <c r="A82" s="158">
        <v>4</v>
      </c>
      <c r="B82" s="174" t="s">
        <v>174</v>
      </c>
      <c r="C82" s="154" t="s">
        <v>373</v>
      </c>
      <c r="D82" s="179" t="s">
        <v>1</v>
      </c>
      <c r="E82" s="78">
        <v>837750</v>
      </c>
      <c r="F82" s="78">
        <v>0</v>
      </c>
      <c r="G82" s="78">
        <v>33079</v>
      </c>
      <c r="H82" s="78">
        <v>3322746</v>
      </c>
      <c r="I82" s="78">
        <v>1459142</v>
      </c>
      <c r="J82" s="78">
        <v>711903</v>
      </c>
      <c r="K82" s="78">
        <v>4291997</v>
      </c>
      <c r="L82" s="78">
        <v>0</v>
      </c>
      <c r="M82" s="78">
        <v>2994612</v>
      </c>
      <c r="N82" s="78">
        <v>441341</v>
      </c>
      <c r="O82" s="78">
        <v>2855935</v>
      </c>
      <c r="P82" s="78">
        <v>0</v>
      </c>
      <c r="Q82" s="78">
        <v>16948505</v>
      </c>
      <c r="R82" s="155">
        <v>1557</v>
      </c>
      <c r="S82" s="155">
        <v>1028</v>
      </c>
      <c r="T82" s="156">
        <v>2</v>
      </c>
    </row>
    <row r="83" spans="1:20">
      <c r="A83" s="157">
        <v>5</v>
      </c>
      <c r="B83" s="174" t="s">
        <v>174</v>
      </c>
      <c r="C83" s="154" t="s">
        <v>221</v>
      </c>
      <c r="D83" s="179" t="s">
        <v>5</v>
      </c>
      <c r="E83" s="78">
        <v>1396043</v>
      </c>
      <c r="F83" s="78">
        <v>545701</v>
      </c>
      <c r="G83" s="78">
        <v>38585</v>
      </c>
      <c r="H83" s="78">
        <v>1203187</v>
      </c>
      <c r="I83" s="78">
        <v>753447</v>
      </c>
      <c r="J83" s="78">
        <v>306148</v>
      </c>
      <c r="K83" s="78">
        <v>3983307</v>
      </c>
      <c r="L83" s="78">
        <v>223347</v>
      </c>
      <c r="M83" s="78">
        <v>1075344</v>
      </c>
      <c r="N83" s="78">
        <v>347761</v>
      </c>
      <c r="O83" s="78">
        <v>757295</v>
      </c>
      <c r="P83" s="78">
        <v>0</v>
      </c>
      <c r="Q83" s="78">
        <v>10630165</v>
      </c>
      <c r="R83" s="155">
        <v>2796</v>
      </c>
      <c r="S83" s="155">
        <v>579</v>
      </c>
      <c r="T83" s="156">
        <v>0</v>
      </c>
    </row>
    <row r="84" spans="1:20">
      <c r="A84" s="158">
        <v>6</v>
      </c>
      <c r="B84" s="174" t="s">
        <v>174</v>
      </c>
      <c r="C84" s="154" t="s">
        <v>221</v>
      </c>
      <c r="D84" s="179" t="s">
        <v>117</v>
      </c>
      <c r="E84" s="78">
        <v>1350073</v>
      </c>
      <c r="F84" s="78">
        <v>749769</v>
      </c>
      <c r="G84" s="78">
        <v>13713</v>
      </c>
      <c r="H84" s="78">
        <v>1361721</v>
      </c>
      <c r="I84" s="78">
        <v>748119</v>
      </c>
      <c r="J84" s="78">
        <v>414395</v>
      </c>
      <c r="K84" s="78">
        <v>4325043</v>
      </c>
      <c r="L84" s="78">
        <v>303772</v>
      </c>
      <c r="M84" s="78">
        <v>796160</v>
      </c>
      <c r="N84" s="78">
        <v>367438</v>
      </c>
      <c r="O84" s="78">
        <v>902188</v>
      </c>
      <c r="P84" s="78">
        <v>0</v>
      </c>
      <c r="Q84" s="78">
        <v>11332391</v>
      </c>
      <c r="R84" s="155">
        <v>654</v>
      </c>
      <c r="S84" s="155">
        <v>137</v>
      </c>
      <c r="T84" s="156">
        <v>0</v>
      </c>
    </row>
    <row r="85" spans="1:20">
      <c r="A85" s="157">
        <v>7</v>
      </c>
      <c r="B85" s="174" t="s">
        <v>174</v>
      </c>
      <c r="C85" s="154" t="s">
        <v>374</v>
      </c>
      <c r="D85" s="179" t="s">
        <v>12</v>
      </c>
      <c r="E85" s="78">
        <v>1730864</v>
      </c>
      <c r="F85" s="78">
        <v>1310168</v>
      </c>
      <c r="G85" s="78">
        <v>25854</v>
      </c>
      <c r="H85" s="78">
        <v>3596347</v>
      </c>
      <c r="I85" s="78">
        <v>2207001</v>
      </c>
      <c r="J85" s="78">
        <v>1800281</v>
      </c>
      <c r="K85" s="78">
        <v>9341655</v>
      </c>
      <c r="L85" s="78">
        <v>423960</v>
      </c>
      <c r="M85" s="78">
        <v>669634</v>
      </c>
      <c r="N85" s="78">
        <v>0</v>
      </c>
      <c r="O85" s="78">
        <v>0</v>
      </c>
      <c r="P85" s="78">
        <v>0</v>
      </c>
      <c r="Q85" s="78">
        <v>21105764</v>
      </c>
      <c r="R85" s="155">
        <v>1192</v>
      </c>
      <c r="S85" s="155">
        <v>199</v>
      </c>
      <c r="T85" s="156">
        <v>1</v>
      </c>
    </row>
    <row r="86" spans="1:20">
      <c r="A86" s="158">
        <v>8</v>
      </c>
      <c r="B86" s="174" t="s">
        <v>174</v>
      </c>
      <c r="C86" s="154" t="s">
        <v>222</v>
      </c>
      <c r="D86" s="179" t="s">
        <v>118</v>
      </c>
      <c r="E86" s="78">
        <v>672992</v>
      </c>
      <c r="F86" s="78">
        <v>2099644</v>
      </c>
      <c r="G86" s="78">
        <v>17890</v>
      </c>
      <c r="H86" s="78">
        <v>4213918</v>
      </c>
      <c r="I86" s="78">
        <v>25026</v>
      </c>
      <c r="J86" s="78">
        <v>545391</v>
      </c>
      <c r="K86" s="78">
        <v>4905173</v>
      </c>
      <c r="L86" s="78">
        <v>1514</v>
      </c>
      <c r="M86" s="78">
        <v>0</v>
      </c>
      <c r="N86" s="78">
        <v>1486634</v>
      </c>
      <c r="O86" s="78">
        <v>2517409</v>
      </c>
      <c r="P86" s="78">
        <v>357899</v>
      </c>
      <c r="Q86" s="78">
        <v>16843490</v>
      </c>
      <c r="R86" s="155">
        <v>3746</v>
      </c>
      <c r="S86" s="155">
        <v>1041</v>
      </c>
      <c r="T86" s="156">
        <v>6</v>
      </c>
    </row>
    <row r="87" spans="1:20">
      <c r="A87" s="157">
        <v>9</v>
      </c>
      <c r="B87" s="174" t="s">
        <v>174</v>
      </c>
      <c r="C87" s="154" t="s">
        <v>227</v>
      </c>
      <c r="D87" s="179" t="s">
        <v>119</v>
      </c>
      <c r="E87" s="78">
        <v>25177</v>
      </c>
      <c r="F87" s="78">
        <v>74659</v>
      </c>
      <c r="G87" s="78">
        <v>71746</v>
      </c>
      <c r="H87" s="78">
        <v>153678</v>
      </c>
      <c r="I87" s="78">
        <v>246794</v>
      </c>
      <c r="J87" s="78">
        <v>6884</v>
      </c>
      <c r="K87" s="78">
        <v>777651</v>
      </c>
      <c r="L87" s="78">
        <v>0</v>
      </c>
      <c r="M87" s="78">
        <v>0</v>
      </c>
      <c r="N87" s="78">
        <v>40616</v>
      </c>
      <c r="O87" s="78">
        <v>9794</v>
      </c>
      <c r="P87" s="78">
        <v>39159</v>
      </c>
      <c r="Q87" s="78">
        <v>1446158</v>
      </c>
      <c r="R87" s="155">
        <v>39</v>
      </c>
      <c r="S87" s="155">
        <v>26</v>
      </c>
      <c r="T87" s="156">
        <v>2</v>
      </c>
    </row>
    <row r="88" spans="1:20">
      <c r="A88" s="158">
        <v>10</v>
      </c>
      <c r="B88" s="174" t="s">
        <v>174</v>
      </c>
      <c r="C88" s="154" t="s">
        <v>224</v>
      </c>
      <c r="D88" s="179" t="s">
        <v>15</v>
      </c>
      <c r="E88" s="78">
        <v>423218</v>
      </c>
      <c r="F88" s="78">
        <v>0</v>
      </c>
      <c r="G88" s="78">
        <v>744392</v>
      </c>
      <c r="H88" s="78">
        <v>1967625</v>
      </c>
      <c r="I88" s="78">
        <v>985810</v>
      </c>
      <c r="J88" s="78">
        <v>0</v>
      </c>
      <c r="K88" s="78">
        <v>2303125</v>
      </c>
      <c r="L88" s="78">
        <v>713972</v>
      </c>
      <c r="M88" s="78">
        <v>0</v>
      </c>
      <c r="N88" s="78">
        <v>2465056</v>
      </c>
      <c r="O88" s="78">
        <v>1396372</v>
      </c>
      <c r="P88" s="78">
        <v>1182305</v>
      </c>
      <c r="Q88" s="78">
        <v>12181875</v>
      </c>
      <c r="R88" s="155">
        <v>1268</v>
      </c>
      <c r="S88" s="155">
        <v>603</v>
      </c>
      <c r="T88" s="156">
        <v>2</v>
      </c>
    </row>
    <row r="89" spans="1:20">
      <c r="A89" s="157">
        <v>11</v>
      </c>
      <c r="B89" s="174" t="s">
        <v>174</v>
      </c>
      <c r="C89" s="154" t="s">
        <v>376</v>
      </c>
      <c r="D89" s="179" t="s">
        <v>5</v>
      </c>
      <c r="E89" s="78">
        <v>0</v>
      </c>
      <c r="F89" s="78">
        <v>0</v>
      </c>
      <c r="G89" s="78">
        <v>0</v>
      </c>
      <c r="H89" s="78">
        <v>4960151</v>
      </c>
      <c r="I89" s="78">
        <v>382</v>
      </c>
      <c r="J89" s="78">
        <v>183782</v>
      </c>
      <c r="K89" s="78">
        <v>1245886</v>
      </c>
      <c r="L89" s="78">
        <v>283587</v>
      </c>
      <c r="M89" s="78">
        <v>0</v>
      </c>
      <c r="N89" s="78">
        <v>1299811</v>
      </c>
      <c r="O89" s="78">
        <v>3612367</v>
      </c>
      <c r="P89" s="78">
        <v>94957</v>
      </c>
      <c r="Q89" s="78">
        <v>11680923</v>
      </c>
      <c r="R89" s="155">
        <v>922</v>
      </c>
      <c r="S89" s="155">
        <v>653</v>
      </c>
      <c r="T89" s="156">
        <v>62</v>
      </c>
    </row>
    <row r="90" spans="1:20">
      <c r="A90" s="158">
        <v>12</v>
      </c>
      <c r="B90" s="174" t="s">
        <v>174</v>
      </c>
      <c r="C90" s="154" t="s">
        <v>376</v>
      </c>
      <c r="D90" s="179" t="s">
        <v>15</v>
      </c>
      <c r="E90" s="78">
        <v>0</v>
      </c>
      <c r="F90" s="78">
        <v>0</v>
      </c>
      <c r="G90" s="78">
        <v>0</v>
      </c>
      <c r="H90" s="78">
        <v>5492818</v>
      </c>
      <c r="I90" s="78">
        <v>423</v>
      </c>
      <c r="J90" s="78">
        <v>203518</v>
      </c>
      <c r="K90" s="78">
        <v>1379680</v>
      </c>
      <c r="L90" s="78">
        <v>314042</v>
      </c>
      <c r="M90" s="78">
        <v>0</v>
      </c>
      <c r="N90" s="78">
        <v>1439398</v>
      </c>
      <c r="O90" s="78">
        <v>4000296</v>
      </c>
      <c r="P90" s="78">
        <v>105154</v>
      </c>
      <c r="Q90" s="78">
        <v>12935329</v>
      </c>
      <c r="R90" s="155">
        <v>362</v>
      </c>
      <c r="S90" s="155">
        <v>284</v>
      </c>
      <c r="T90" s="156">
        <v>12</v>
      </c>
    </row>
    <row r="91" spans="1:20">
      <c r="A91" s="157">
        <v>13</v>
      </c>
      <c r="B91" s="174" t="s">
        <v>174</v>
      </c>
      <c r="C91" s="154" t="s">
        <v>377</v>
      </c>
      <c r="D91" s="179" t="s">
        <v>5</v>
      </c>
      <c r="E91" s="78">
        <v>2002104</v>
      </c>
      <c r="F91" s="78">
        <v>614529</v>
      </c>
      <c r="G91" s="78">
        <v>29041</v>
      </c>
      <c r="H91" s="78">
        <v>1823023</v>
      </c>
      <c r="I91" s="78">
        <v>930725</v>
      </c>
      <c r="J91" s="78">
        <v>802376</v>
      </c>
      <c r="K91" s="78">
        <v>4321186</v>
      </c>
      <c r="L91" s="78">
        <v>0</v>
      </c>
      <c r="M91" s="78">
        <v>1760373</v>
      </c>
      <c r="N91" s="78">
        <v>1254405</v>
      </c>
      <c r="O91" s="78">
        <v>704215</v>
      </c>
      <c r="P91" s="78">
        <v>998034</v>
      </c>
      <c r="Q91" s="78">
        <v>15240011</v>
      </c>
      <c r="R91" s="155">
        <v>4024</v>
      </c>
      <c r="S91" s="155">
        <v>760</v>
      </c>
      <c r="T91" s="156">
        <v>1</v>
      </c>
    </row>
    <row r="92" spans="1:20">
      <c r="A92" s="158">
        <v>14</v>
      </c>
      <c r="B92" s="174" t="s">
        <v>174</v>
      </c>
      <c r="C92" s="154" t="s">
        <v>378</v>
      </c>
      <c r="D92" s="179" t="s">
        <v>114</v>
      </c>
      <c r="E92" s="78">
        <v>2925622</v>
      </c>
      <c r="F92" s="78">
        <v>5331131</v>
      </c>
      <c r="G92" s="78">
        <v>173196</v>
      </c>
      <c r="H92" s="78">
        <v>3647986</v>
      </c>
      <c r="I92" s="78">
        <v>5231694</v>
      </c>
      <c r="J92" s="78">
        <v>2385401</v>
      </c>
      <c r="K92" s="78">
        <v>16033583</v>
      </c>
      <c r="L92" s="78">
        <v>2507798</v>
      </c>
      <c r="M92" s="78">
        <v>0</v>
      </c>
      <c r="N92" s="78">
        <v>1888360</v>
      </c>
      <c r="O92" s="78">
        <v>2101050</v>
      </c>
      <c r="P92" s="78">
        <v>324588</v>
      </c>
      <c r="Q92" s="78">
        <v>42550409</v>
      </c>
      <c r="R92" s="155">
        <v>3459</v>
      </c>
      <c r="S92" s="155">
        <v>319</v>
      </c>
      <c r="T92" s="156">
        <v>1</v>
      </c>
    </row>
    <row r="93" spans="1:20">
      <c r="A93" s="157">
        <v>15</v>
      </c>
      <c r="B93" s="174" t="s">
        <v>174</v>
      </c>
      <c r="C93" s="154" t="s">
        <v>225</v>
      </c>
      <c r="D93" s="179" t="s">
        <v>10</v>
      </c>
      <c r="E93" s="78">
        <v>732516</v>
      </c>
      <c r="F93" s="78">
        <v>0</v>
      </c>
      <c r="G93" s="78">
        <v>308880</v>
      </c>
      <c r="H93" s="78">
        <v>1200888</v>
      </c>
      <c r="I93" s="78">
        <v>2795326</v>
      </c>
      <c r="J93" s="78">
        <v>702900</v>
      </c>
      <c r="K93" s="78">
        <v>4109527</v>
      </c>
      <c r="L93" s="78">
        <v>0</v>
      </c>
      <c r="M93" s="78">
        <v>994527</v>
      </c>
      <c r="N93" s="78">
        <v>1972018</v>
      </c>
      <c r="O93" s="78">
        <v>1548296</v>
      </c>
      <c r="P93" s="78">
        <v>0</v>
      </c>
      <c r="Q93" s="78">
        <v>14364878</v>
      </c>
      <c r="R93" s="155">
        <v>32</v>
      </c>
      <c r="S93" s="155">
        <v>32</v>
      </c>
      <c r="T93" s="156">
        <v>1</v>
      </c>
    </row>
    <row r="94" spans="1:20">
      <c r="A94" s="158">
        <v>16</v>
      </c>
      <c r="B94" s="174" t="s">
        <v>174</v>
      </c>
      <c r="C94" s="154" t="s">
        <v>225</v>
      </c>
      <c r="D94" s="179" t="s">
        <v>15</v>
      </c>
      <c r="E94" s="78">
        <v>736667</v>
      </c>
      <c r="F94" s="78">
        <v>0</v>
      </c>
      <c r="G94" s="78">
        <v>315201</v>
      </c>
      <c r="H94" s="78">
        <v>1054984</v>
      </c>
      <c r="I94" s="78">
        <v>3112221</v>
      </c>
      <c r="J94" s="78">
        <v>499349</v>
      </c>
      <c r="K94" s="78">
        <v>3361383</v>
      </c>
      <c r="L94" s="78">
        <v>718707</v>
      </c>
      <c r="M94" s="78">
        <v>0</v>
      </c>
      <c r="N94" s="78">
        <v>1953223</v>
      </c>
      <c r="O94" s="78">
        <v>1204478</v>
      </c>
      <c r="P94" s="78">
        <v>0</v>
      </c>
      <c r="Q94" s="78">
        <v>12956213</v>
      </c>
      <c r="R94" s="155">
        <v>125</v>
      </c>
      <c r="S94" s="155">
        <v>124</v>
      </c>
      <c r="T94" s="156">
        <v>2</v>
      </c>
    </row>
    <row r="95" spans="1:20">
      <c r="A95" s="157">
        <v>17</v>
      </c>
      <c r="B95" s="174" t="s">
        <v>174</v>
      </c>
      <c r="C95" s="154" t="s">
        <v>219</v>
      </c>
      <c r="D95" s="179" t="s">
        <v>114</v>
      </c>
      <c r="E95" s="78">
        <v>2436450</v>
      </c>
      <c r="F95" s="78">
        <v>3081568</v>
      </c>
      <c r="G95" s="78">
        <v>35639</v>
      </c>
      <c r="H95" s="78">
        <v>3264423</v>
      </c>
      <c r="I95" s="78">
        <v>3452773</v>
      </c>
      <c r="J95" s="78">
        <v>2418603</v>
      </c>
      <c r="K95" s="78">
        <v>16408453</v>
      </c>
      <c r="L95" s="78">
        <v>700127</v>
      </c>
      <c r="M95" s="78">
        <v>2818868</v>
      </c>
      <c r="N95" s="78">
        <v>1818228</v>
      </c>
      <c r="O95" s="78">
        <v>2747578</v>
      </c>
      <c r="P95" s="78">
        <v>208132</v>
      </c>
      <c r="Q95" s="78">
        <v>39390842</v>
      </c>
      <c r="R95" s="155">
        <v>1761</v>
      </c>
      <c r="S95" s="155">
        <v>181</v>
      </c>
      <c r="T95" s="156">
        <v>17</v>
      </c>
    </row>
    <row r="96" spans="1:20">
      <c r="A96" s="158">
        <v>18</v>
      </c>
      <c r="B96" s="174" t="s">
        <v>174</v>
      </c>
      <c r="C96" s="154" t="s">
        <v>381</v>
      </c>
      <c r="D96" s="179" t="s">
        <v>1</v>
      </c>
      <c r="E96" s="78">
        <v>1166444</v>
      </c>
      <c r="F96" s="78">
        <v>451832</v>
      </c>
      <c r="G96" s="78">
        <v>60820</v>
      </c>
      <c r="H96" s="78">
        <v>1169882</v>
      </c>
      <c r="I96" s="78">
        <v>932406</v>
      </c>
      <c r="J96" s="78">
        <v>64062</v>
      </c>
      <c r="K96" s="78">
        <v>4568077</v>
      </c>
      <c r="L96" s="78">
        <v>727818</v>
      </c>
      <c r="M96" s="78">
        <v>296480</v>
      </c>
      <c r="N96" s="78">
        <v>2769528</v>
      </c>
      <c r="O96" s="78">
        <v>579354</v>
      </c>
      <c r="P96" s="78">
        <v>360517</v>
      </c>
      <c r="Q96" s="78">
        <v>13147220</v>
      </c>
      <c r="R96" s="155">
        <v>5309</v>
      </c>
      <c r="S96" s="155">
        <v>1357</v>
      </c>
      <c r="T96" s="156">
        <v>0</v>
      </c>
    </row>
    <row r="97" spans="1:20">
      <c r="A97" s="157">
        <v>19</v>
      </c>
      <c r="B97" s="174" t="s">
        <v>174</v>
      </c>
      <c r="C97" s="154" t="s">
        <v>382</v>
      </c>
      <c r="D97" s="179" t="s">
        <v>10</v>
      </c>
      <c r="E97" s="78">
        <v>1398620</v>
      </c>
      <c r="F97" s="78">
        <v>0</v>
      </c>
      <c r="G97" s="78">
        <v>64879</v>
      </c>
      <c r="H97" s="78">
        <v>2504660</v>
      </c>
      <c r="I97" s="78">
        <v>1506882</v>
      </c>
      <c r="J97" s="78">
        <v>766870</v>
      </c>
      <c r="K97" s="78">
        <v>4476755</v>
      </c>
      <c r="L97" s="78">
        <v>0</v>
      </c>
      <c r="M97" s="78">
        <v>1432812</v>
      </c>
      <c r="N97" s="78">
        <v>1330221</v>
      </c>
      <c r="O97" s="78">
        <v>1717348</v>
      </c>
      <c r="P97" s="78">
        <v>0</v>
      </c>
      <c r="Q97" s="78">
        <v>15199047</v>
      </c>
      <c r="R97" s="155">
        <v>1950</v>
      </c>
      <c r="S97" s="155">
        <v>1035</v>
      </c>
      <c r="T97" s="156">
        <v>0</v>
      </c>
    </row>
    <row r="98" spans="1:20">
      <c r="A98" s="158">
        <v>20</v>
      </c>
      <c r="B98" s="174" t="s">
        <v>174</v>
      </c>
      <c r="C98" s="154" t="s">
        <v>382</v>
      </c>
      <c r="D98" s="179" t="s">
        <v>1</v>
      </c>
      <c r="E98" s="78">
        <v>700655</v>
      </c>
      <c r="F98" s="78">
        <v>0</v>
      </c>
      <c r="G98" s="78">
        <v>158075</v>
      </c>
      <c r="H98" s="78">
        <v>2513955</v>
      </c>
      <c r="I98" s="78">
        <v>1399236</v>
      </c>
      <c r="J98" s="78">
        <v>526584</v>
      </c>
      <c r="K98" s="78">
        <v>5659032</v>
      </c>
      <c r="L98" s="78">
        <v>0</v>
      </c>
      <c r="M98" s="78">
        <v>2094654</v>
      </c>
      <c r="N98" s="78">
        <v>948270</v>
      </c>
      <c r="O98" s="78">
        <v>899125</v>
      </c>
      <c r="P98" s="78">
        <v>0</v>
      </c>
      <c r="Q98" s="78">
        <v>14899586</v>
      </c>
      <c r="R98" s="155">
        <v>86</v>
      </c>
      <c r="S98" s="155">
        <v>60</v>
      </c>
      <c r="T98" s="156">
        <v>0</v>
      </c>
    </row>
    <row r="99" spans="1:20">
      <c r="A99" s="157">
        <v>21</v>
      </c>
      <c r="B99" s="174" t="s">
        <v>174</v>
      </c>
      <c r="C99" s="154" t="s">
        <v>384</v>
      </c>
      <c r="D99" s="179" t="s">
        <v>10</v>
      </c>
      <c r="E99" s="78">
        <v>953788</v>
      </c>
      <c r="F99" s="78">
        <v>681325</v>
      </c>
      <c r="G99" s="78">
        <v>40006</v>
      </c>
      <c r="H99" s="78">
        <v>2649737</v>
      </c>
      <c r="I99" s="78">
        <v>1589503</v>
      </c>
      <c r="J99" s="78">
        <v>597826</v>
      </c>
      <c r="K99" s="78">
        <v>6385444</v>
      </c>
      <c r="L99" s="78">
        <v>0</v>
      </c>
      <c r="M99" s="78">
        <v>1606165</v>
      </c>
      <c r="N99" s="78">
        <v>2515127</v>
      </c>
      <c r="O99" s="78">
        <v>1959067</v>
      </c>
      <c r="P99" s="78">
        <v>0</v>
      </c>
      <c r="Q99" s="78">
        <v>18977988</v>
      </c>
      <c r="R99" s="155">
        <v>2609</v>
      </c>
      <c r="S99" s="155">
        <v>1105</v>
      </c>
      <c r="T99" s="156">
        <v>1</v>
      </c>
    </row>
    <row r="100" spans="1:20">
      <c r="A100" s="158">
        <v>22</v>
      </c>
      <c r="B100" s="174" t="s">
        <v>174</v>
      </c>
      <c r="C100" s="154" t="s">
        <v>385</v>
      </c>
      <c r="D100" s="179" t="s">
        <v>12</v>
      </c>
      <c r="E100" s="78">
        <v>649247</v>
      </c>
      <c r="F100" s="78">
        <v>0</v>
      </c>
      <c r="G100" s="78">
        <v>0</v>
      </c>
      <c r="H100" s="78">
        <v>1324739</v>
      </c>
      <c r="I100" s="78">
        <v>145942</v>
      </c>
      <c r="J100" s="78">
        <v>0</v>
      </c>
      <c r="K100" s="78">
        <v>2182861</v>
      </c>
      <c r="L100" s="78">
        <v>0</v>
      </c>
      <c r="M100" s="78">
        <v>0</v>
      </c>
      <c r="N100" s="78">
        <v>4255484</v>
      </c>
      <c r="O100" s="78">
        <v>3459171</v>
      </c>
      <c r="P100" s="78">
        <v>8245</v>
      </c>
      <c r="Q100" s="78">
        <v>12025689</v>
      </c>
      <c r="R100" s="155">
        <v>196</v>
      </c>
      <c r="S100" s="155">
        <v>37</v>
      </c>
      <c r="T100" s="156">
        <v>1</v>
      </c>
    </row>
    <row r="101" spans="1:20">
      <c r="A101" s="157">
        <v>23</v>
      </c>
      <c r="B101" s="174" t="s">
        <v>174</v>
      </c>
      <c r="C101" s="154" t="s">
        <v>387</v>
      </c>
      <c r="D101" s="179" t="s">
        <v>1</v>
      </c>
      <c r="E101" s="78">
        <v>3161862</v>
      </c>
      <c r="F101" s="78">
        <v>0</v>
      </c>
      <c r="G101" s="78">
        <v>0</v>
      </c>
      <c r="H101" s="78">
        <v>2000793</v>
      </c>
      <c r="I101" s="78">
        <v>1336843</v>
      </c>
      <c r="J101" s="78">
        <v>0</v>
      </c>
      <c r="K101" s="78">
        <v>7321427</v>
      </c>
      <c r="L101" s="78">
        <v>498976</v>
      </c>
      <c r="M101" s="78">
        <v>151544</v>
      </c>
      <c r="N101" s="78">
        <v>555325</v>
      </c>
      <c r="O101" s="78">
        <v>1901573</v>
      </c>
      <c r="P101" s="78">
        <v>11376</v>
      </c>
      <c r="Q101" s="78">
        <v>16939719</v>
      </c>
      <c r="R101" s="155">
        <v>1565</v>
      </c>
      <c r="S101" s="155">
        <v>475</v>
      </c>
      <c r="T101" s="156">
        <v>46</v>
      </c>
    </row>
    <row r="102" spans="1:20">
      <c r="A102" s="158">
        <v>24</v>
      </c>
      <c r="B102" s="174" t="s">
        <v>174</v>
      </c>
      <c r="C102" s="154" t="s">
        <v>388</v>
      </c>
      <c r="D102" s="179" t="s">
        <v>10</v>
      </c>
      <c r="E102" s="78">
        <v>1487965</v>
      </c>
      <c r="F102" s="78">
        <v>0</v>
      </c>
      <c r="G102" s="78">
        <v>54491</v>
      </c>
      <c r="H102" s="78">
        <v>2145595</v>
      </c>
      <c r="I102" s="78">
        <v>1505873</v>
      </c>
      <c r="J102" s="78">
        <v>651654</v>
      </c>
      <c r="K102" s="78">
        <v>5048271</v>
      </c>
      <c r="L102" s="78">
        <v>0</v>
      </c>
      <c r="M102" s="78">
        <v>1463980</v>
      </c>
      <c r="N102" s="78">
        <v>1644741</v>
      </c>
      <c r="O102" s="78">
        <v>980372</v>
      </c>
      <c r="P102" s="78">
        <v>0</v>
      </c>
      <c r="Q102" s="78">
        <v>14982942</v>
      </c>
      <c r="R102" s="155">
        <v>502</v>
      </c>
      <c r="S102" s="155">
        <v>182</v>
      </c>
      <c r="T102" s="156">
        <v>0</v>
      </c>
    </row>
    <row r="103" spans="1:20">
      <c r="A103" s="157">
        <v>25</v>
      </c>
      <c r="B103" s="174" t="s">
        <v>174</v>
      </c>
      <c r="C103" s="154" t="s">
        <v>388</v>
      </c>
      <c r="D103" s="179" t="s">
        <v>1</v>
      </c>
      <c r="E103" s="78">
        <v>1511053</v>
      </c>
      <c r="F103" s="78">
        <v>0</v>
      </c>
      <c r="G103" s="78">
        <v>126018</v>
      </c>
      <c r="H103" s="78">
        <v>2098738</v>
      </c>
      <c r="I103" s="78">
        <v>1503890</v>
      </c>
      <c r="J103" s="78">
        <v>695193</v>
      </c>
      <c r="K103" s="78">
        <v>5279197</v>
      </c>
      <c r="L103" s="78">
        <v>0</v>
      </c>
      <c r="M103" s="78">
        <v>1931245</v>
      </c>
      <c r="N103" s="78">
        <v>1676102</v>
      </c>
      <c r="O103" s="78">
        <v>1144202</v>
      </c>
      <c r="P103" s="78">
        <v>0</v>
      </c>
      <c r="Q103" s="78">
        <v>15965638</v>
      </c>
      <c r="R103" s="155">
        <v>1447</v>
      </c>
      <c r="S103" s="155">
        <v>516</v>
      </c>
      <c r="T103" s="156">
        <v>0</v>
      </c>
    </row>
    <row r="104" spans="1:20">
      <c r="A104" s="158">
        <v>26</v>
      </c>
      <c r="B104" s="174" t="s">
        <v>174</v>
      </c>
      <c r="C104" s="154" t="s">
        <v>388</v>
      </c>
      <c r="D104" s="179" t="s">
        <v>191</v>
      </c>
      <c r="E104" s="78">
        <v>891305</v>
      </c>
      <c r="F104" s="78">
        <v>0</v>
      </c>
      <c r="G104" s="78">
        <v>47182</v>
      </c>
      <c r="H104" s="78">
        <v>3061446</v>
      </c>
      <c r="I104" s="78">
        <v>1862210</v>
      </c>
      <c r="J104" s="78">
        <v>234701</v>
      </c>
      <c r="K104" s="78">
        <v>5356930</v>
      </c>
      <c r="L104" s="78">
        <v>0</v>
      </c>
      <c r="M104" s="78">
        <v>2356251</v>
      </c>
      <c r="N104" s="78">
        <v>642767</v>
      </c>
      <c r="O104" s="78">
        <v>310927</v>
      </c>
      <c r="P104" s="78">
        <v>0</v>
      </c>
      <c r="Q104" s="78">
        <v>14763719</v>
      </c>
      <c r="R104" s="155">
        <v>7</v>
      </c>
      <c r="S104" s="155">
        <v>3</v>
      </c>
      <c r="T104" s="156">
        <v>0</v>
      </c>
    </row>
    <row r="105" spans="1:20">
      <c r="A105" s="157">
        <v>27</v>
      </c>
      <c r="B105" s="174" t="s">
        <v>174</v>
      </c>
      <c r="C105" s="154" t="s">
        <v>388</v>
      </c>
      <c r="D105" s="179" t="s">
        <v>15</v>
      </c>
      <c r="E105" s="78">
        <v>1371932</v>
      </c>
      <c r="F105" s="78">
        <v>0</v>
      </c>
      <c r="G105" s="78">
        <v>96314</v>
      </c>
      <c r="H105" s="78">
        <v>1819831</v>
      </c>
      <c r="I105" s="78">
        <v>1383484</v>
      </c>
      <c r="J105" s="78">
        <v>408522</v>
      </c>
      <c r="K105" s="78">
        <v>4444684</v>
      </c>
      <c r="L105" s="78">
        <v>0</v>
      </c>
      <c r="M105" s="78">
        <v>1751821</v>
      </c>
      <c r="N105" s="78">
        <v>1563401</v>
      </c>
      <c r="O105" s="78">
        <v>700983</v>
      </c>
      <c r="P105" s="78">
        <v>0</v>
      </c>
      <c r="Q105" s="78">
        <v>13540972</v>
      </c>
      <c r="R105" s="155">
        <v>2471</v>
      </c>
      <c r="S105" s="155">
        <v>938</v>
      </c>
      <c r="T105" s="156">
        <v>0</v>
      </c>
    </row>
    <row r="106" spans="1:20">
      <c r="A106" s="158">
        <v>28</v>
      </c>
      <c r="B106" s="174" t="s">
        <v>174</v>
      </c>
      <c r="C106" s="154" t="s">
        <v>217</v>
      </c>
      <c r="D106" s="179" t="s">
        <v>10</v>
      </c>
      <c r="E106" s="78">
        <v>1284489</v>
      </c>
      <c r="F106" s="78">
        <v>0</v>
      </c>
      <c r="G106" s="78">
        <v>61760</v>
      </c>
      <c r="H106" s="78">
        <v>2053130</v>
      </c>
      <c r="I106" s="78">
        <v>1509503</v>
      </c>
      <c r="J106" s="78">
        <v>531740</v>
      </c>
      <c r="K106" s="78">
        <v>4645930</v>
      </c>
      <c r="L106" s="78">
        <v>0</v>
      </c>
      <c r="M106" s="78">
        <v>1425126</v>
      </c>
      <c r="N106" s="78">
        <v>1639065</v>
      </c>
      <c r="O106" s="78">
        <v>1336391</v>
      </c>
      <c r="P106" s="78">
        <v>0</v>
      </c>
      <c r="Q106" s="78">
        <v>14487134</v>
      </c>
      <c r="R106" s="155">
        <v>598</v>
      </c>
      <c r="S106" s="155">
        <v>207</v>
      </c>
      <c r="T106" s="156">
        <v>0</v>
      </c>
    </row>
    <row r="107" spans="1:20">
      <c r="A107" s="157">
        <v>29</v>
      </c>
      <c r="B107" s="174" t="s">
        <v>174</v>
      </c>
      <c r="C107" s="154" t="s">
        <v>217</v>
      </c>
      <c r="D107" s="179" t="s">
        <v>1</v>
      </c>
      <c r="E107" s="78">
        <v>1356136</v>
      </c>
      <c r="F107" s="78">
        <v>0</v>
      </c>
      <c r="G107" s="78">
        <v>141293</v>
      </c>
      <c r="H107" s="78">
        <v>2297229</v>
      </c>
      <c r="I107" s="78">
        <v>1504209</v>
      </c>
      <c r="J107" s="78">
        <v>790955</v>
      </c>
      <c r="K107" s="78">
        <v>4985453</v>
      </c>
      <c r="L107" s="78">
        <v>0</v>
      </c>
      <c r="M107" s="78">
        <v>2125015</v>
      </c>
      <c r="N107" s="78">
        <v>1836557</v>
      </c>
      <c r="O107" s="78">
        <v>1785437</v>
      </c>
      <c r="P107" s="78">
        <v>0</v>
      </c>
      <c r="Q107" s="78">
        <v>16822284</v>
      </c>
      <c r="R107" s="155">
        <v>3062</v>
      </c>
      <c r="S107" s="155">
        <v>1070</v>
      </c>
      <c r="T107" s="156">
        <v>0</v>
      </c>
    </row>
    <row r="108" spans="1:20">
      <c r="A108" s="158">
        <v>30</v>
      </c>
      <c r="B108" s="174" t="s">
        <v>174</v>
      </c>
      <c r="C108" s="154" t="s">
        <v>217</v>
      </c>
      <c r="D108" s="179" t="s">
        <v>191</v>
      </c>
      <c r="E108" s="78">
        <v>1240011</v>
      </c>
      <c r="F108" s="78">
        <v>0</v>
      </c>
      <c r="G108" s="78">
        <v>58218</v>
      </c>
      <c r="H108" s="78">
        <v>2853925</v>
      </c>
      <c r="I108" s="78">
        <v>1990170</v>
      </c>
      <c r="J108" s="78">
        <v>855215</v>
      </c>
      <c r="K108" s="78">
        <v>5684584</v>
      </c>
      <c r="L108" s="78">
        <v>0</v>
      </c>
      <c r="M108" s="78">
        <v>1913766</v>
      </c>
      <c r="N108" s="78">
        <v>1841716</v>
      </c>
      <c r="O108" s="78">
        <v>1995623</v>
      </c>
      <c r="P108" s="78">
        <v>0</v>
      </c>
      <c r="Q108" s="78">
        <v>18433228</v>
      </c>
      <c r="R108" s="155">
        <v>110</v>
      </c>
      <c r="S108" s="155">
        <v>38</v>
      </c>
      <c r="T108" s="156">
        <v>0</v>
      </c>
    </row>
    <row r="109" spans="1:20">
      <c r="A109" s="157">
        <v>31</v>
      </c>
      <c r="B109" s="174" t="s">
        <v>174</v>
      </c>
      <c r="C109" s="154" t="s">
        <v>217</v>
      </c>
      <c r="D109" s="179" t="s">
        <v>15</v>
      </c>
      <c r="E109" s="78">
        <v>1224657</v>
      </c>
      <c r="F109" s="78">
        <v>0</v>
      </c>
      <c r="G109" s="78">
        <v>100191</v>
      </c>
      <c r="H109" s="78">
        <v>1832413</v>
      </c>
      <c r="I109" s="78">
        <v>1377190</v>
      </c>
      <c r="J109" s="78">
        <v>361851</v>
      </c>
      <c r="K109" s="78">
        <v>4209523</v>
      </c>
      <c r="L109" s="78">
        <v>0</v>
      </c>
      <c r="M109" s="78">
        <v>1729145</v>
      </c>
      <c r="N109" s="78">
        <v>1672431</v>
      </c>
      <c r="O109" s="78">
        <v>1105034</v>
      </c>
      <c r="P109" s="78">
        <v>0</v>
      </c>
      <c r="Q109" s="78">
        <v>13612435</v>
      </c>
      <c r="R109" s="155">
        <v>425</v>
      </c>
      <c r="S109" s="155">
        <v>1143</v>
      </c>
      <c r="T109" s="156">
        <v>0</v>
      </c>
    </row>
    <row r="110" spans="1:20">
      <c r="A110" s="158">
        <v>32</v>
      </c>
      <c r="B110" s="174" t="s">
        <v>175</v>
      </c>
      <c r="C110" s="154" t="s">
        <v>226</v>
      </c>
      <c r="D110" s="179" t="s">
        <v>13</v>
      </c>
      <c r="E110" s="78">
        <v>46235</v>
      </c>
      <c r="F110" s="78">
        <v>39436</v>
      </c>
      <c r="G110" s="78">
        <v>28853</v>
      </c>
      <c r="H110" s="78">
        <v>231770</v>
      </c>
      <c r="I110" s="78">
        <v>21897</v>
      </c>
      <c r="J110" s="78">
        <v>19821</v>
      </c>
      <c r="K110" s="78">
        <v>461550</v>
      </c>
      <c r="L110" s="78">
        <v>58912</v>
      </c>
      <c r="M110" s="78">
        <v>60152</v>
      </c>
      <c r="N110" s="78">
        <v>136065</v>
      </c>
      <c r="O110" s="78">
        <v>155157</v>
      </c>
      <c r="P110" s="78">
        <v>118399</v>
      </c>
      <c r="Q110" s="78">
        <v>1378247</v>
      </c>
      <c r="R110" s="155">
        <v>8</v>
      </c>
      <c r="S110" s="155">
        <v>6</v>
      </c>
      <c r="T110" s="156">
        <v>3</v>
      </c>
    </row>
    <row r="111" spans="1:20">
      <c r="A111" s="157">
        <v>33</v>
      </c>
      <c r="B111" s="174" t="s">
        <v>175</v>
      </c>
      <c r="C111" s="154" t="s">
        <v>226</v>
      </c>
      <c r="D111" s="179" t="s">
        <v>390</v>
      </c>
      <c r="E111" s="78">
        <v>712435</v>
      </c>
      <c r="F111" s="78">
        <v>549678</v>
      </c>
      <c r="G111" s="78">
        <v>412784</v>
      </c>
      <c r="H111" s="78">
        <v>3997961</v>
      </c>
      <c r="I111" s="78">
        <v>232162</v>
      </c>
      <c r="J111" s="78">
        <v>175845</v>
      </c>
      <c r="K111" s="78">
        <v>6865563</v>
      </c>
      <c r="L111" s="78">
        <v>876325</v>
      </c>
      <c r="M111" s="78">
        <v>984763</v>
      </c>
      <c r="N111" s="78">
        <v>2023971</v>
      </c>
      <c r="O111" s="78">
        <v>2307974</v>
      </c>
      <c r="P111" s="78">
        <v>1761187</v>
      </c>
      <c r="Q111" s="78">
        <v>20900648</v>
      </c>
      <c r="R111" s="155">
        <v>121</v>
      </c>
      <c r="S111" s="155">
        <v>102</v>
      </c>
      <c r="T111" s="156">
        <v>4</v>
      </c>
    </row>
    <row r="112" spans="1:20">
      <c r="A112" s="158">
        <v>34</v>
      </c>
      <c r="B112" s="174" t="s">
        <v>175</v>
      </c>
      <c r="C112" s="154" t="s">
        <v>391</v>
      </c>
      <c r="D112" s="179" t="s">
        <v>5</v>
      </c>
      <c r="E112" s="78">
        <v>1050089</v>
      </c>
      <c r="F112" s="78">
        <v>0</v>
      </c>
      <c r="G112" s="78">
        <v>113272</v>
      </c>
      <c r="H112" s="78">
        <v>539552</v>
      </c>
      <c r="I112" s="78">
        <v>724101</v>
      </c>
      <c r="J112" s="78">
        <v>402480</v>
      </c>
      <c r="K112" s="78">
        <v>2065852</v>
      </c>
      <c r="L112" s="78">
        <v>40217</v>
      </c>
      <c r="M112" s="78">
        <v>0</v>
      </c>
      <c r="N112" s="78">
        <v>694989</v>
      </c>
      <c r="O112" s="78">
        <v>374955</v>
      </c>
      <c r="P112" s="78">
        <v>0</v>
      </c>
      <c r="Q112" s="78">
        <v>6005507</v>
      </c>
      <c r="R112" s="155">
        <v>11</v>
      </c>
      <c r="S112" s="155">
        <v>362</v>
      </c>
      <c r="T112" s="156">
        <v>2</v>
      </c>
    </row>
    <row r="113" spans="1:20" ht="15" thickBot="1">
      <c r="A113" s="159">
        <v>35</v>
      </c>
      <c r="B113" s="175" t="s">
        <v>175</v>
      </c>
      <c r="C113" s="161" t="s">
        <v>391</v>
      </c>
      <c r="D113" s="180" t="s">
        <v>117</v>
      </c>
      <c r="E113" s="87">
        <v>1110063</v>
      </c>
      <c r="F113" s="87">
        <v>0</v>
      </c>
      <c r="G113" s="87">
        <v>112245</v>
      </c>
      <c r="H113" s="87">
        <v>501705</v>
      </c>
      <c r="I113" s="87">
        <v>734748</v>
      </c>
      <c r="J113" s="87">
        <v>410549</v>
      </c>
      <c r="K113" s="87">
        <v>2306727</v>
      </c>
      <c r="L113" s="87">
        <v>4629</v>
      </c>
      <c r="M113" s="87">
        <v>0</v>
      </c>
      <c r="N113" s="87">
        <v>741434</v>
      </c>
      <c r="O113" s="87">
        <v>392863</v>
      </c>
      <c r="P113" s="87">
        <v>0</v>
      </c>
      <c r="Q113" s="87">
        <v>6314963</v>
      </c>
      <c r="R113" s="163">
        <v>5</v>
      </c>
      <c r="S113" s="163">
        <v>181</v>
      </c>
      <c r="T113" s="164">
        <v>1</v>
      </c>
    </row>
    <row r="114" spans="1:20">
      <c r="A114" s="157">
        <v>1</v>
      </c>
      <c r="B114" s="176" t="s">
        <v>173</v>
      </c>
      <c r="C114" s="165" t="s">
        <v>392</v>
      </c>
      <c r="D114" s="181" t="s">
        <v>31</v>
      </c>
      <c r="E114" s="79">
        <v>326607</v>
      </c>
      <c r="F114" s="79">
        <v>0</v>
      </c>
      <c r="G114" s="79">
        <v>19486</v>
      </c>
      <c r="H114" s="79">
        <v>19494</v>
      </c>
      <c r="I114" s="79">
        <v>307141</v>
      </c>
      <c r="J114" s="79">
        <v>0</v>
      </c>
      <c r="K114" s="79">
        <v>191324</v>
      </c>
      <c r="L114" s="79">
        <v>6336</v>
      </c>
      <c r="M114" s="79">
        <v>0</v>
      </c>
      <c r="N114" s="79">
        <v>529387</v>
      </c>
      <c r="O114" s="79">
        <v>60606</v>
      </c>
      <c r="P114" s="79">
        <v>93918</v>
      </c>
      <c r="Q114" s="79">
        <v>1554299</v>
      </c>
      <c r="R114" s="166">
        <v>95</v>
      </c>
      <c r="S114" s="166">
        <v>183</v>
      </c>
      <c r="T114" s="167">
        <v>1</v>
      </c>
    </row>
    <row r="115" spans="1:20">
      <c r="A115" s="158">
        <v>2</v>
      </c>
      <c r="B115" s="174" t="s">
        <v>173</v>
      </c>
      <c r="C115" s="154" t="s">
        <v>392</v>
      </c>
      <c r="D115" s="179" t="s">
        <v>26</v>
      </c>
      <c r="E115" s="78">
        <v>118019</v>
      </c>
      <c r="F115" s="78">
        <v>0</v>
      </c>
      <c r="G115" s="78">
        <v>17994</v>
      </c>
      <c r="H115" s="78">
        <v>9651</v>
      </c>
      <c r="I115" s="78">
        <v>246704</v>
      </c>
      <c r="J115" s="78">
        <v>0</v>
      </c>
      <c r="K115" s="78">
        <v>126179</v>
      </c>
      <c r="L115" s="78">
        <v>2289</v>
      </c>
      <c r="M115" s="78">
        <v>0</v>
      </c>
      <c r="N115" s="78">
        <v>191294</v>
      </c>
      <c r="O115" s="78">
        <v>21900</v>
      </c>
      <c r="P115" s="78">
        <v>33937</v>
      </c>
      <c r="Q115" s="78">
        <v>767967</v>
      </c>
      <c r="R115" s="155">
        <v>103</v>
      </c>
      <c r="S115" s="155">
        <v>86</v>
      </c>
      <c r="T115" s="156">
        <v>1</v>
      </c>
    </row>
    <row r="116" spans="1:20">
      <c r="A116" s="157">
        <v>3</v>
      </c>
      <c r="B116" s="174" t="s">
        <v>173</v>
      </c>
      <c r="C116" s="154" t="s">
        <v>392</v>
      </c>
      <c r="D116" s="179" t="s">
        <v>27</v>
      </c>
      <c r="E116" s="78">
        <v>389106</v>
      </c>
      <c r="F116" s="78">
        <v>0</v>
      </c>
      <c r="G116" s="78">
        <v>15704</v>
      </c>
      <c r="H116" s="78">
        <v>19920</v>
      </c>
      <c r="I116" s="78">
        <v>408538</v>
      </c>
      <c r="J116" s="78">
        <v>0</v>
      </c>
      <c r="K116" s="78">
        <v>211048</v>
      </c>
      <c r="L116" s="78">
        <v>7548</v>
      </c>
      <c r="M116" s="78">
        <v>0</v>
      </c>
      <c r="N116" s="78">
        <v>630690</v>
      </c>
      <c r="O116" s="78">
        <v>72204</v>
      </c>
      <c r="P116" s="78">
        <v>111890</v>
      </c>
      <c r="Q116" s="78">
        <v>1866648</v>
      </c>
      <c r="R116" s="155">
        <v>236</v>
      </c>
      <c r="S116" s="155">
        <v>498</v>
      </c>
      <c r="T116" s="156">
        <v>2</v>
      </c>
    </row>
    <row r="117" spans="1:20">
      <c r="A117" s="158">
        <v>4</v>
      </c>
      <c r="B117" s="174" t="s">
        <v>173</v>
      </c>
      <c r="C117" s="154" t="s">
        <v>269</v>
      </c>
      <c r="D117" s="179" t="s">
        <v>20</v>
      </c>
      <c r="E117" s="78">
        <v>224000</v>
      </c>
      <c r="F117" s="78">
        <v>0</v>
      </c>
      <c r="G117" s="78">
        <v>1000</v>
      </c>
      <c r="H117" s="78">
        <v>25000</v>
      </c>
      <c r="I117" s="78">
        <v>183000</v>
      </c>
      <c r="J117" s="78">
        <v>16000</v>
      </c>
      <c r="K117" s="78">
        <v>138000</v>
      </c>
      <c r="L117" s="78">
        <v>114000</v>
      </c>
      <c r="M117" s="78">
        <v>0</v>
      </c>
      <c r="N117" s="78">
        <v>14000</v>
      </c>
      <c r="O117" s="78">
        <v>7000</v>
      </c>
      <c r="P117" s="78">
        <v>13000</v>
      </c>
      <c r="Q117" s="78">
        <v>735000</v>
      </c>
      <c r="R117" s="155">
        <v>6</v>
      </c>
      <c r="S117" s="155">
        <v>6</v>
      </c>
      <c r="T117" s="156">
        <v>1</v>
      </c>
    </row>
    <row r="118" spans="1:20">
      <c r="A118" s="157">
        <v>5</v>
      </c>
      <c r="B118" s="174" t="s">
        <v>173</v>
      </c>
      <c r="C118" s="154" t="s">
        <v>269</v>
      </c>
      <c r="D118" s="179" t="s">
        <v>33</v>
      </c>
      <c r="E118" s="78">
        <v>386000</v>
      </c>
      <c r="F118" s="78">
        <v>0</v>
      </c>
      <c r="G118" s="78">
        <v>1000</v>
      </c>
      <c r="H118" s="78">
        <v>30000</v>
      </c>
      <c r="I118" s="78">
        <v>348000</v>
      </c>
      <c r="J118" s="78">
        <v>16000</v>
      </c>
      <c r="K118" s="78">
        <v>405000</v>
      </c>
      <c r="L118" s="78">
        <v>108000</v>
      </c>
      <c r="M118" s="78">
        <v>0</v>
      </c>
      <c r="N118" s="78">
        <v>15000</v>
      </c>
      <c r="O118" s="78">
        <v>8000</v>
      </c>
      <c r="P118" s="78">
        <v>12000</v>
      </c>
      <c r="Q118" s="78">
        <v>1329000</v>
      </c>
      <c r="R118" s="155">
        <v>84</v>
      </c>
      <c r="S118" s="155">
        <v>27</v>
      </c>
      <c r="T118" s="156">
        <v>1</v>
      </c>
    </row>
    <row r="119" spans="1:20">
      <c r="A119" s="158">
        <v>6</v>
      </c>
      <c r="B119" s="174" t="s">
        <v>173</v>
      </c>
      <c r="C119" s="154" t="s">
        <v>269</v>
      </c>
      <c r="D119" s="179" t="s">
        <v>35</v>
      </c>
      <c r="E119" s="78">
        <v>380000</v>
      </c>
      <c r="F119" s="78">
        <v>0</v>
      </c>
      <c r="G119" s="78">
        <v>1000</v>
      </c>
      <c r="H119" s="78">
        <v>26000</v>
      </c>
      <c r="I119" s="78">
        <v>336000</v>
      </c>
      <c r="J119" s="78">
        <v>34000</v>
      </c>
      <c r="K119" s="78">
        <v>286000</v>
      </c>
      <c r="L119" s="78">
        <v>154000</v>
      </c>
      <c r="M119" s="78">
        <v>0</v>
      </c>
      <c r="N119" s="78">
        <v>11000</v>
      </c>
      <c r="O119" s="78">
        <v>6000</v>
      </c>
      <c r="P119" s="78">
        <v>13000</v>
      </c>
      <c r="Q119" s="78">
        <v>1247000</v>
      </c>
      <c r="R119" s="155">
        <v>106</v>
      </c>
      <c r="S119" s="155">
        <v>52</v>
      </c>
      <c r="T119" s="156">
        <v>2</v>
      </c>
    </row>
    <row r="120" spans="1:20">
      <c r="A120" s="157">
        <v>7</v>
      </c>
      <c r="B120" s="174" t="s">
        <v>173</v>
      </c>
      <c r="C120" s="154" t="s">
        <v>261</v>
      </c>
      <c r="D120" s="179" t="s">
        <v>40</v>
      </c>
      <c r="E120" s="78">
        <v>489300</v>
      </c>
      <c r="F120" s="78">
        <v>0</v>
      </c>
      <c r="G120" s="78">
        <v>153400</v>
      </c>
      <c r="H120" s="78">
        <v>103500</v>
      </c>
      <c r="I120" s="78">
        <v>903400</v>
      </c>
      <c r="J120" s="78">
        <v>27400</v>
      </c>
      <c r="K120" s="78">
        <v>461200</v>
      </c>
      <c r="L120" s="78">
        <v>0</v>
      </c>
      <c r="M120" s="78">
        <v>0</v>
      </c>
      <c r="N120" s="78">
        <v>235100</v>
      </c>
      <c r="O120" s="78">
        <v>0</v>
      </c>
      <c r="P120" s="78">
        <v>81200</v>
      </c>
      <c r="Q120" s="78">
        <v>2454500</v>
      </c>
      <c r="R120" s="155">
        <v>182</v>
      </c>
      <c r="S120" s="155">
        <v>215</v>
      </c>
      <c r="T120" s="156">
        <v>1</v>
      </c>
    </row>
    <row r="121" spans="1:20">
      <c r="A121" s="158">
        <v>8</v>
      </c>
      <c r="B121" s="174" t="s">
        <v>173</v>
      </c>
      <c r="C121" s="154" t="s">
        <v>261</v>
      </c>
      <c r="D121" s="179" t="s">
        <v>202</v>
      </c>
      <c r="E121" s="78">
        <v>489300</v>
      </c>
      <c r="F121" s="78">
        <v>0</v>
      </c>
      <c r="G121" s="78">
        <v>153400</v>
      </c>
      <c r="H121" s="78">
        <v>103500</v>
      </c>
      <c r="I121" s="78">
        <v>903400</v>
      </c>
      <c r="J121" s="78">
        <v>27400</v>
      </c>
      <c r="K121" s="78">
        <v>461200</v>
      </c>
      <c r="L121" s="78">
        <v>0</v>
      </c>
      <c r="M121" s="78">
        <v>0</v>
      </c>
      <c r="N121" s="78">
        <v>235100</v>
      </c>
      <c r="O121" s="78">
        <v>0</v>
      </c>
      <c r="P121" s="78">
        <v>81200</v>
      </c>
      <c r="Q121" s="78">
        <v>2454500</v>
      </c>
      <c r="R121" s="155">
        <v>254</v>
      </c>
      <c r="S121" s="155">
        <v>264</v>
      </c>
      <c r="T121" s="156">
        <v>1</v>
      </c>
    </row>
    <row r="122" spans="1:20">
      <c r="A122" s="157">
        <v>9</v>
      </c>
      <c r="B122" s="174" t="s">
        <v>173</v>
      </c>
      <c r="C122" s="154" t="s">
        <v>261</v>
      </c>
      <c r="D122" s="179" t="s">
        <v>39</v>
      </c>
      <c r="E122" s="78">
        <v>491300</v>
      </c>
      <c r="F122" s="78">
        <v>0</v>
      </c>
      <c r="G122" s="78">
        <v>157200</v>
      </c>
      <c r="H122" s="78">
        <v>106900</v>
      </c>
      <c r="I122" s="78">
        <v>943400</v>
      </c>
      <c r="J122" s="78">
        <v>27400</v>
      </c>
      <c r="K122" s="78">
        <v>441600</v>
      </c>
      <c r="L122" s="78">
        <v>0</v>
      </c>
      <c r="M122" s="78">
        <v>124300</v>
      </c>
      <c r="N122" s="78">
        <v>235100</v>
      </c>
      <c r="O122" s="78">
        <v>0</v>
      </c>
      <c r="P122" s="78">
        <v>81200</v>
      </c>
      <c r="Q122" s="78">
        <v>2608400</v>
      </c>
      <c r="R122" s="155">
        <v>1674</v>
      </c>
      <c r="S122" s="155">
        <v>1993</v>
      </c>
      <c r="T122" s="156">
        <v>8</v>
      </c>
    </row>
    <row r="123" spans="1:20">
      <c r="A123" s="158">
        <v>10</v>
      </c>
      <c r="B123" s="174" t="s">
        <v>173</v>
      </c>
      <c r="C123" s="154" t="s">
        <v>261</v>
      </c>
      <c r="D123" s="179" t="s">
        <v>42</v>
      </c>
      <c r="E123" s="78">
        <v>501400</v>
      </c>
      <c r="F123" s="78">
        <v>0</v>
      </c>
      <c r="G123" s="78">
        <v>126300</v>
      </c>
      <c r="H123" s="78">
        <v>94200</v>
      </c>
      <c r="I123" s="78">
        <v>929300</v>
      </c>
      <c r="J123" s="78">
        <v>27400</v>
      </c>
      <c r="K123" s="78">
        <v>444000</v>
      </c>
      <c r="L123" s="78">
        <v>130870</v>
      </c>
      <c r="M123" s="78">
        <v>0</v>
      </c>
      <c r="N123" s="78">
        <v>235100</v>
      </c>
      <c r="O123" s="78">
        <v>0</v>
      </c>
      <c r="P123" s="78">
        <v>81200</v>
      </c>
      <c r="Q123" s="78">
        <v>2569770</v>
      </c>
      <c r="R123" s="155">
        <v>349</v>
      </c>
      <c r="S123" s="155">
        <v>415</v>
      </c>
      <c r="T123" s="156">
        <v>2</v>
      </c>
    </row>
    <row r="124" spans="1:20">
      <c r="A124" s="157">
        <v>11</v>
      </c>
      <c r="B124" s="174" t="s">
        <v>173</v>
      </c>
      <c r="C124" s="154" t="s">
        <v>261</v>
      </c>
      <c r="D124" s="179" t="s">
        <v>51</v>
      </c>
      <c r="E124" s="78">
        <v>501400</v>
      </c>
      <c r="F124" s="78">
        <v>0</v>
      </c>
      <c r="G124" s="78">
        <v>116300</v>
      </c>
      <c r="H124" s="78">
        <v>94200</v>
      </c>
      <c r="I124" s="78">
        <v>929300</v>
      </c>
      <c r="J124" s="78">
        <v>27400</v>
      </c>
      <c r="K124" s="78">
        <v>444000</v>
      </c>
      <c r="L124" s="78">
        <v>0</v>
      </c>
      <c r="M124" s="78">
        <v>196500</v>
      </c>
      <c r="N124" s="78">
        <v>235100</v>
      </c>
      <c r="O124" s="78">
        <v>0</v>
      </c>
      <c r="P124" s="78">
        <v>81200</v>
      </c>
      <c r="Q124" s="78">
        <v>2625400</v>
      </c>
      <c r="R124" s="155">
        <v>469</v>
      </c>
      <c r="S124" s="155">
        <v>396</v>
      </c>
      <c r="T124" s="156">
        <v>2</v>
      </c>
    </row>
    <row r="125" spans="1:20">
      <c r="A125" s="158">
        <v>12</v>
      </c>
      <c r="B125" s="174" t="s">
        <v>173</v>
      </c>
      <c r="C125" s="154" t="s">
        <v>395</v>
      </c>
      <c r="D125" s="179" t="s">
        <v>31</v>
      </c>
      <c r="E125" s="78">
        <v>77382</v>
      </c>
      <c r="F125" s="78">
        <v>0</v>
      </c>
      <c r="G125" s="78">
        <v>2090</v>
      </c>
      <c r="H125" s="78">
        <v>27007</v>
      </c>
      <c r="I125" s="78">
        <v>16700</v>
      </c>
      <c r="J125" s="78">
        <v>2964</v>
      </c>
      <c r="K125" s="78">
        <v>162801</v>
      </c>
      <c r="L125" s="78">
        <v>25835</v>
      </c>
      <c r="M125" s="78">
        <v>0</v>
      </c>
      <c r="N125" s="78">
        <v>166176</v>
      </c>
      <c r="O125" s="78">
        <v>714</v>
      </c>
      <c r="P125" s="78">
        <v>21827</v>
      </c>
      <c r="Q125" s="78">
        <v>503496</v>
      </c>
      <c r="R125" s="155">
        <v>331</v>
      </c>
      <c r="S125" s="155">
        <v>225</v>
      </c>
      <c r="T125" s="156">
        <v>1</v>
      </c>
    </row>
    <row r="126" spans="1:20">
      <c r="A126" s="157">
        <v>13</v>
      </c>
      <c r="B126" s="174" t="s">
        <v>173</v>
      </c>
      <c r="C126" s="154" t="s">
        <v>395</v>
      </c>
      <c r="D126" s="179" t="s">
        <v>32</v>
      </c>
      <c r="E126" s="78">
        <v>77382</v>
      </c>
      <c r="F126" s="78">
        <v>0</v>
      </c>
      <c r="G126" s="78">
        <v>2090</v>
      </c>
      <c r="H126" s="78">
        <v>27007</v>
      </c>
      <c r="I126" s="78">
        <v>16700</v>
      </c>
      <c r="J126" s="78">
        <v>2964</v>
      </c>
      <c r="K126" s="78">
        <v>162801</v>
      </c>
      <c r="L126" s="78">
        <v>23904</v>
      </c>
      <c r="M126" s="78">
        <v>0</v>
      </c>
      <c r="N126" s="78">
        <v>166718</v>
      </c>
      <c r="O126" s="78">
        <v>714</v>
      </c>
      <c r="P126" s="78">
        <v>21827</v>
      </c>
      <c r="Q126" s="78">
        <v>502107</v>
      </c>
      <c r="R126" s="155">
        <v>439</v>
      </c>
      <c r="S126" s="155">
        <v>310</v>
      </c>
      <c r="T126" s="156">
        <v>1</v>
      </c>
    </row>
    <row r="127" spans="1:20">
      <c r="A127" s="158">
        <v>14</v>
      </c>
      <c r="B127" s="174" t="s">
        <v>173</v>
      </c>
      <c r="C127" s="154" t="s">
        <v>395</v>
      </c>
      <c r="D127" s="179" t="s">
        <v>34</v>
      </c>
      <c r="E127" s="78">
        <v>77382</v>
      </c>
      <c r="F127" s="78">
        <v>0</v>
      </c>
      <c r="G127" s="78">
        <v>2090</v>
      </c>
      <c r="H127" s="78">
        <v>27007</v>
      </c>
      <c r="I127" s="78">
        <v>16700</v>
      </c>
      <c r="J127" s="78">
        <v>2964</v>
      </c>
      <c r="K127" s="78">
        <v>162801</v>
      </c>
      <c r="L127" s="78">
        <v>14240</v>
      </c>
      <c r="M127" s="78">
        <v>0</v>
      </c>
      <c r="N127" s="78">
        <v>168718</v>
      </c>
      <c r="O127" s="78">
        <v>714</v>
      </c>
      <c r="P127" s="78">
        <v>21827</v>
      </c>
      <c r="Q127" s="78">
        <v>494443</v>
      </c>
      <c r="R127" s="155">
        <v>809</v>
      </c>
      <c r="S127" s="155">
        <v>555</v>
      </c>
      <c r="T127" s="156">
        <v>3</v>
      </c>
    </row>
    <row r="128" spans="1:20">
      <c r="A128" s="157">
        <v>15</v>
      </c>
      <c r="B128" s="174" t="s">
        <v>173</v>
      </c>
      <c r="C128" s="154" t="s">
        <v>395</v>
      </c>
      <c r="D128" s="179" t="s">
        <v>35</v>
      </c>
      <c r="E128" s="78">
        <v>77382</v>
      </c>
      <c r="F128" s="78">
        <v>0</v>
      </c>
      <c r="G128" s="78">
        <v>2090</v>
      </c>
      <c r="H128" s="78">
        <v>27007</v>
      </c>
      <c r="I128" s="78">
        <v>16700</v>
      </c>
      <c r="J128" s="78">
        <v>2964</v>
      </c>
      <c r="K128" s="78">
        <v>162801</v>
      </c>
      <c r="L128" s="78">
        <v>8532</v>
      </c>
      <c r="M128" s="78">
        <v>0</v>
      </c>
      <c r="N128" s="78">
        <v>168718</v>
      </c>
      <c r="O128" s="78">
        <v>714</v>
      </c>
      <c r="P128" s="78">
        <v>21827</v>
      </c>
      <c r="Q128" s="78">
        <v>488735</v>
      </c>
      <c r="R128" s="155">
        <v>225</v>
      </c>
      <c r="S128" s="155">
        <v>194</v>
      </c>
      <c r="T128" s="156">
        <v>1</v>
      </c>
    </row>
    <row r="129" spans="1:20">
      <c r="A129" s="158">
        <v>16</v>
      </c>
      <c r="B129" s="174" t="s">
        <v>173</v>
      </c>
      <c r="C129" s="154" t="s">
        <v>278</v>
      </c>
      <c r="D129" s="179" t="s">
        <v>51</v>
      </c>
      <c r="E129" s="78">
        <v>0</v>
      </c>
      <c r="F129" s="78">
        <v>0</v>
      </c>
      <c r="G129" s="78">
        <v>0</v>
      </c>
      <c r="H129" s="78">
        <v>10529</v>
      </c>
      <c r="I129" s="78">
        <v>3206</v>
      </c>
      <c r="J129" s="78">
        <v>0</v>
      </c>
      <c r="K129" s="78">
        <v>0</v>
      </c>
      <c r="L129" s="78">
        <v>0</v>
      </c>
      <c r="M129" s="78">
        <v>0</v>
      </c>
      <c r="N129" s="78">
        <v>134041</v>
      </c>
      <c r="O129" s="78">
        <v>11192</v>
      </c>
      <c r="P129" s="78">
        <v>4740</v>
      </c>
      <c r="Q129" s="78">
        <v>163708</v>
      </c>
      <c r="R129" s="155">
        <v>111</v>
      </c>
      <c r="S129" s="155">
        <v>75</v>
      </c>
      <c r="T129" s="156">
        <v>1</v>
      </c>
    </row>
    <row r="130" spans="1:20">
      <c r="A130" s="157">
        <v>17</v>
      </c>
      <c r="B130" s="174" t="s">
        <v>173</v>
      </c>
      <c r="C130" s="154" t="s">
        <v>278</v>
      </c>
      <c r="D130" s="179" t="s">
        <v>396</v>
      </c>
      <c r="E130" s="78">
        <v>374874</v>
      </c>
      <c r="F130" s="78">
        <v>0</v>
      </c>
      <c r="G130" s="78">
        <v>507114</v>
      </c>
      <c r="H130" s="78">
        <v>7145</v>
      </c>
      <c r="I130" s="78">
        <v>227431</v>
      </c>
      <c r="J130" s="78">
        <v>0</v>
      </c>
      <c r="K130" s="78">
        <v>91667</v>
      </c>
      <c r="L130" s="78">
        <v>1321257</v>
      </c>
      <c r="M130" s="78">
        <v>0</v>
      </c>
      <c r="N130" s="78">
        <v>1005647</v>
      </c>
      <c r="O130" s="78">
        <v>292547</v>
      </c>
      <c r="P130" s="78">
        <v>36137</v>
      </c>
      <c r="Q130" s="78">
        <v>3863819</v>
      </c>
      <c r="R130" s="155">
        <v>3</v>
      </c>
      <c r="S130" s="155">
        <v>7</v>
      </c>
      <c r="T130" s="156">
        <v>1</v>
      </c>
    </row>
    <row r="131" spans="1:20">
      <c r="A131" s="158">
        <v>18</v>
      </c>
      <c r="B131" s="174" t="s">
        <v>173</v>
      </c>
      <c r="C131" s="154" t="s">
        <v>278</v>
      </c>
      <c r="D131" s="179" t="s">
        <v>41</v>
      </c>
      <c r="E131" s="78">
        <v>793622</v>
      </c>
      <c r="F131" s="78">
        <v>0</v>
      </c>
      <c r="G131" s="78">
        <v>617505</v>
      </c>
      <c r="H131" s="78">
        <v>28871</v>
      </c>
      <c r="I131" s="78">
        <v>34489</v>
      </c>
      <c r="J131" s="78">
        <v>0</v>
      </c>
      <c r="K131" s="78">
        <v>250877</v>
      </c>
      <c r="L131" s="78">
        <v>0</v>
      </c>
      <c r="M131" s="78">
        <v>824463</v>
      </c>
      <c r="N131" s="78">
        <v>965079</v>
      </c>
      <c r="O131" s="78">
        <v>587020</v>
      </c>
      <c r="P131" s="78">
        <v>34676</v>
      </c>
      <c r="Q131" s="78">
        <v>4136602</v>
      </c>
      <c r="R131" s="155">
        <v>59</v>
      </c>
      <c r="S131" s="155">
        <v>65</v>
      </c>
      <c r="T131" s="156">
        <v>2</v>
      </c>
    </row>
    <row r="132" spans="1:20">
      <c r="A132" s="157">
        <v>19</v>
      </c>
      <c r="B132" s="174" t="s">
        <v>173</v>
      </c>
      <c r="C132" s="154" t="s">
        <v>397</v>
      </c>
      <c r="D132" s="179" t="s">
        <v>32</v>
      </c>
      <c r="E132" s="78">
        <v>200000</v>
      </c>
      <c r="F132" s="78">
        <v>0</v>
      </c>
      <c r="G132" s="78">
        <v>250000</v>
      </c>
      <c r="H132" s="78">
        <v>140000</v>
      </c>
      <c r="I132" s="78">
        <v>200000</v>
      </c>
      <c r="J132" s="78">
        <v>50000</v>
      </c>
      <c r="K132" s="78">
        <v>120000</v>
      </c>
      <c r="L132" s="78">
        <v>0</v>
      </c>
      <c r="M132" s="78">
        <v>60000</v>
      </c>
      <c r="N132" s="78">
        <v>50000</v>
      </c>
      <c r="O132" s="78">
        <v>30000</v>
      </c>
      <c r="P132" s="78">
        <v>20000</v>
      </c>
      <c r="Q132" s="78">
        <v>1120000</v>
      </c>
      <c r="R132" s="155">
        <v>30</v>
      </c>
      <c r="S132" s="155">
        <v>30</v>
      </c>
      <c r="T132" s="156">
        <v>1</v>
      </c>
    </row>
    <row r="133" spans="1:20">
      <c r="A133" s="158">
        <v>20</v>
      </c>
      <c r="B133" s="174" t="s">
        <v>173</v>
      </c>
      <c r="C133" s="154" t="s">
        <v>397</v>
      </c>
      <c r="D133" s="179" t="s">
        <v>33</v>
      </c>
      <c r="E133" s="78">
        <v>300000</v>
      </c>
      <c r="F133" s="78">
        <v>0</v>
      </c>
      <c r="G133" s="78">
        <v>250000</v>
      </c>
      <c r="H133" s="78">
        <v>200000</v>
      </c>
      <c r="I133" s="78">
        <v>300000</v>
      </c>
      <c r="J133" s="78">
        <v>50000</v>
      </c>
      <c r="K133" s="78">
        <v>300000</v>
      </c>
      <c r="L133" s="78">
        <v>200000</v>
      </c>
      <c r="M133" s="78">
        <v>0</v>
      </c>
      <c r="N133" s="78">
        <v>60000</v>
      </c>
      <c r="O133" s="78">
        <v>30000</v>
      </c>
      <c r="P133" s="78">
        <v>40000</v>
      </c>
      <c r="Q133" s="78">
        <v>1730000</v>
      </c>
      <c r="R133" s="155">
        <v>80</v>
      </c>
      <c r="S133" s="155">
        <v>70</v>
      </c>
      <c r="T133" s="156">
        <v>1</v>
      </c>
    </row>
    <row r="134" spans="1:20">
      <c r="A134" s="157">
        <v>21</v>
      </c>
      <c r="B134" s="174" t="s">
        <v>173</v>
      </c>
      <c r="C134" s="154" t="s">
        <v>397</v>
      </c>
      <c r="D134" s="179" t="s">
        <v>34</v>
      </c>
      <c r="E134" s="78">
        <v>200000</v>
      </c>
      <c r="F134" s="78">
        <v>0</v>
      </c>
      <c r="G134" s="78">
        <v>250000</v>
      </c>
      <c r="H134" s="78">
        <v>160000</v>
      </c>
      <c r="I134" s="78">
        <v>220000</v>
      </c>
      <c r="J134" s="78">
        <v>50000</v>
      </c>
      <c r="K134" s="78">
        <v>150000</v>
      </c>
      <c r="L134" s="78">
        <v>0</v>
      </c>
      <c r="M134" s="78">
        <v>80000</v>
      </c>
      <c r="N134" s="78">
        <v>50000</v>
      </c>
      <c r="O134" s="78">
        <v>30000</v>
      </c>
      <c r="P134" s="78">
        <v>20000</v>
      </c>
      <c r="Q134" s="78">
        <v>1210000</v>
      </c>
      <c r="R134" s="155">
        <v>10</v>
      </c>
      <c r="S134" s="155">
        <v>10</v>
      </c>
      <c r="T134" s="156">
        <v>1</v>
      </c>
    </row>
    <row r="135" spans="1:20">
      <c r="A135" s="158">
        <v>22</v>
      </c>
      <c r="B135" s="174" t="s">
        <v>173</v>
      </c>
      <c r="C135" s="154" t="s">
        <v>397</v>
      </c>
      <c r="D135" s="179" t="s">
        <v>35</v>
      </c>
      <c r="E135" s="78">
        <v>300000</v>
      </c>
      <c r="F135" s="78">
        <v>0</v>
      </c>
      <c r="G135" s="78">
        <v>250000</v>
      </c>
      <c r="H135" s="78">
        <v>180000</v>
      </c>
      <c r="I135" s="78">
        <v>250000</v>
      </c>
      <c r="J135" s="78">
        <v>50000</v>
      </c>
      <c r="K135" s="78">
        <v>240000</v>
      </c>
      <c r="L135" s="78">
        <v>180000</v>
      </c>
      <c r="M135" s="78">
        <v>0</v>
      </c>
      <c r="N135" s="78">
        <v>60000</v>
      </c>
      <c r="O135" s="78">
        <v>30000</v>
      </c>
      <c r="P135" s="78">
        <v>20000</v>
      </c>
      <c r="Q135" s="78">
        <v>1560000</v>
      </c>
      <c r="R135" s="155">
        <v>10</v>
      </c>
      <c r="S135" s="155">
        <v>10</v>
      </c>
      <c r="T135" s="156">
        <v>1</v>
      </c>
    </row>
    <row r="136" spans="1:20">
      <c r="A136" s="157">
        <v>23</v>
      </c>
      <c r="B136" s="174" t="s">
        <v>173</v>
      </c>
      <c r="C136" s="154" t="s">
        <v>399</v>
      </c>
      <c r="D136" s="179" t="s">
        <v>26</v>
      </c>
      <c r="E136" s="78">
        <v>52096</v>
      </c>
      <c r="F136" s="78">
        <v>0</v>
      </c>
      <c r="G136" s="78">
        <v>26732</v>
      </c>
      <c r="H136" s="78">
        <v>16797</v>
      </c>
      <c r="I136" s="78">
        <v>51012</v>
      </c>
      <c r="J136" s="78">
        <v>0</v>
      </c>
      <c r="K136" s="78">
        <v>128025</v>
      </c>
      <c r="L136" s="78">
        <v>0</v>
      </c>
      <c r="M136" s="78">
        <v>0</v>
      </c>
      <c r="N136" s="78">
        <v>77442</v>
      </c>
      <c r="O136" s="78">
        <v>18848</v>
      </c>
      <c r="P136" s="78">
        <v>0</v>
      </c>
      <c r="Q136" s="78">
        <v>370952</v>
      </c>
      <c r="R136" s="155">
        <v>331</v>
      </c>
      <c r="S136" s="155">
        <v>195</v>
      </c>
      <c r="T136" s="156">
        <v>2</v>
      </c>
    </row>
    <row r="137" spans="1:20">
      <c r="A137" s="158">
        <v>24</v>
      </c>
      <c r="B137" s="174" t="s">
        <v>173</v>
      </c>
      <c r="C137" s="154" t="s">
        <v>399</v>
      </c>
      <c r="D137" s="179" t="s">
        <v>25</v>
      </c>
      <c r="E137" s="78">
        <v>303971</v>
      </c>
      <c r="F137" s="78">
        <v>0</v>
      </c>
      <c r="G137" s="78">
        <v>68607</v>
      </c>
      <c r="H137" s="78">
        <v>62487</v>
      </c>
      <c r="I137" s="78">
        <v>153000</v>
      </c>
      <c r="J137" s="78">
        <v>0</v>
      </c>
      <c r="K137" s="78">
        <v>1361273</v>
      </c>
      <c r="L137" s="78">
        <v>0</v>
      </c>
      <c r="M137" s="78">
        <v>0</v>
      </c>
      <c r="N137" s="78">
        <v>118526</v>
      </c>
      <c r="O137" s="78">
        <v>144867</v>
      </c>
      <c r="P137" s="78">
        <v>22308</v>
      </c>
      <c r="Q137" s="78">
        <v>2235039</v>
      </c>
      <c r="R137" s="155">
        <v>246</v>
      </c>
      <c r="S137" s="155">
        <v>82</v>
      </c>
      <c r="T137" s="156">
        <v>1</v>
      </c>
    </row>
    <row r="138" spans="1:20">
      <c r="A138" s="157">
        <v>25</v>
      </c>
      <c r="B138" s="174" t="s">
        <v>173</v>
      </c>
      <c r="C138" s="154" t="s">
        <v>399</v>
      </c>
      <c r="D138" s="179" t="s">
        <v>34</v>
      </c>
      <c r="E138" s="78">
        <v>59240</v>
      </c>
      <c r="F138" s="78">
        <v>0</v>
      </c>
      <c r="G138" s="78">
        <v>44846</v>
      </c>
      <c r="H138" s="78">
        <v>17987</v>
      </c>
      <c r="I138" s="78">
        <v>7926</v>
      </c>
      <c r="J138" s="78">
        <v>0</v>
      </c>
      <c r="K138" s="78">
        <v>165605</v>
      </c>
      <c r="L138" s="78">
        <v>0</v>
      </c>
      <c r="M138" s="78">
        <v>72953</v>
      </c>
      <c r="N138" s="78">
        <v>78817</v>
      </c>
      <c r="O138" s="78">
        <v>9739</v>
      </c>
      <c r="P138" s="78">
        <v>10287</v>
      </c>
      <c r="Q138" s="78">
        <v>467400</v>
      </c>
      <c r="R138" s="155">
        <v>55</v>
      </c>
      <c r="S138" s="155">
        <v>29</v>
      </c>
      <c r="T138" s="156">
        <v>1</v>
      </c>
    </row>
    <row r="139" spans="1:20">
      <c r="A139" s="158">
        <v>26</v>
      </c>
      <c r="B139" s="174" t="s">
        <v>173</v>
      </c>
      <c r="C139" s="154" t="s">
        <v>264</v>
      </c>
      <c r="D139" s="179" t="s">
        <v>31</v>
      </c>
      <c r="E139" s="78">
        <v>90621</v>
      </c>
      <c r="F139" s="78">
        <v>0</v>
      </c>
      <c r="G139" s="78">
        <v>83149</v>
      </c>
      <c r="H139" s="78">
        <v>57083</v>
      </c>
      <c r="I139" s="78">
        <v>73457</v>
      </c>
      <c r="J139" s="78">
        <v>0</v>
      </c>
      <c r="K139" s="78">
        <v>107017</v>
      </c>
      <c r="L139" s="78">
        <v>0</v>
      </c>
      <c r="M139" s="78">
        <v>0</v>
      </c>
      <c r="N139" s="78">
        <v>85720</v>
      </c>
      <c r="O139" s="78">
        <v>2082</v>
      </c>
      <c r="P139" s="78">
        <v>16951</v>
      </c>
      <c r="Q139" s="78">
        <v>516080</v>
      </c>
      <c r="R139" s="155">
        <v>347</v>
      </c>
      <c r="S139" s="155">
        <v>568</v>
      </c>
      <c r="T139" s="156">
        <v>2</v>
      </c>
    </row>
    <row r="140" spans="1:20">
      <c r="A140" s="157">
        <v>27</v>
      </c>
      <c r="B140" s="174" t="s">
        <v>173</v>
      </c>
      <c r="C140" s="154" t="s">
        <v>264</v>
      </c>
      <c r="D140" s="179" t="s">
        <v>27</v>
      </c>
      <c r="E140" s="78">
        <v>204336</v>
      </c>
      <c r="F140" s="78">
        <v>0</v>
      </c>
      <c r="G140" s="78">
        <v>192750</v>
      </c>
      <c r="H140" s="78">
        <v>115188</v>
      </c>
      <c r="I140" s="78">
        <v>173498</v>
      </c>
      <c r="J140" s="78">
        <v>0</v>
      </c>
      <c r="K140" s="78">
        <v>289124</v>
      </c>
      <c r="L140" s="78">
        <v>0</v>
      </c>
      <c r="M140" s="78">
        <v>0</v>
      </c>
      <c r="N140" s="78">
        <v>172976</v>
      </c>
      <c r="O140" s="78">
        <v>4201</v>
      </c>
      <c r="P140" s="78">
        <v>34205</v>
      </c>
      <c r="Q140" s="78">
        <v>1186278</v>
      </c>
      <c r="R140" s="155">
        <v>644</v>
      </c>
      <c r="S140" s="155">
        <v>1106</v>
      </c>
      <c r="T140" s="156">
        <v>4</v>
      </c>
    </row>
    <row r="141" spans="1:20">
      <c r="A141" s="158">
        <v>28</v>
      </c>
      <c r="B141" s="174" t="s">
        <v>173</v>
      </c>
      <c r="C141" s="154" t="s">
        <v>402</v>
      </c>
      <c r="D141" s="179" t="s">
        <v>31</v>
      </c>
      <c r="E141" s="78">
        <v>133242</v>
      </c>
      <c r="F141" s="78">
        <v>0</v>
      </c>
      <c r="G141" s="78">
        <v>39104</v>
      </c>
      <c r="H141" s="78">
        <v>36457</v>
      </c>
      <c r="I141" s="78">
        <v>186058</v>
      </c>
      <c r="J141" s="78">
        <v>1800</v>
      </c>
      <c r="K141" s="78">
        <v>158500</v>
      </c>
      <c r="L141" s="78">
        <v>0</v>
      </c>
      <c r="M141" s="78">
        <v>0</v>
      </c>
      <c r="N141" s="78">
        <v>63234</v>
      </c>
      <c r="O141" s="78">
        <v>3290</v>
      </c>
      <c r="P141" s="78">
        <v>0</v>
      </c>
      <c r="Q141" s="78">
        <v>621685</v>
      </c>
      <c r="R141" s="155">
        <v>298</v>
      </c>
      <c r="S141" s="155">
        <v>452</v>
      </c>
      <c r="T141" s="156">
        <v>1</v>
      </c>
    </row>
    <row r="142" spans="1:20">
      <c r="A142" s="157">
        <v>29</v>
      </c>
      <c r="B142" s="174" t="s">
        <v>173</v>
      </c>
      <c r="C142" s="154" t="s">
        <v>402</v>
      </c>
      <c r="D142" s="179" t="s">
        <v>26</v>
      </c>
      <c r="E142" s="78">
        <v>233443</v>
      </c>
      <c r="F142" s="78">
        <v>0</v>
      </c>
      <c r="G142" s="78">
        <v>44549</v>
      </c>
      <c r="H142" s="78">
        <v>36457</v>
      </c>
      <c r="I142" s="78">
        <v>313771</v>
      </c>
      <c r="J142" s="78">
        <v>1800</v>
      </c>
      <c r="K142" s="78">
        <v>215500</v>
      </c>
      <c r="L142" s="78">
        <v>0</v>
      </c>
      <c r="M142" s="78">
        <v>0</v>
      </c>
      <c r="N142" s="78">
        <v>63234</v>
      </c>
      <c r="O142" s="78">
        <v>3290</v>
      </c>
      <c r="P142" s="78">
        <v>0</v>
      </c>
      <c r="Q142" s="78">
        <v>912044</v>
      </c>
      <c r="R142" s="155">
        <v>457</v>
      </c>
      <c r="S142" s="155">
        <v>816</v>
      </c>
      <c r="T142" s="156">
        <v>5</v>
      </c>
    </row>
    <row r="143" spans="1:20">
      <c r="A143" s="158">
        <v>30</v>
      </c>
      <c r="B143" s="174" t="s">
        <v>173</v>
      </c>
      <c r="C143" s="154" t="s">
        <v>404</v>
      </c>
      <c r="D143" s="179" t="s">
        <v>202</v>
      </c>
      <c r="E143" s="78">
        <v>0</v>
      </c>
      <c r="F143" s="78">
        <v>0</v>
      </c>
      <c r="G143" s="78">
        <v>15221327</v>
      </c>
      <c r="H143" s="78">
        <v>50800</v>
      </c>
      <c r="I143" s="78">
        <v>8301400</v>
      </c>
      <c r="J143" s="78">
        <v>0</v>
      </c>
      <c r="K143" s="78">
        <v>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23573527</v>
      </c>
      <c r="R143" s="155">
        <v>0</v>
      </c>
      <c r="S143" s="155">
        <v>0</v>
      </c>
      <c r="T143" s="156">
        <v>1</v>
      </c>
    </row>
    <row r="144" spans="1:20">
      <c r="A144" s="157">
        <v>31</v>
      </c>
      <c r="B144" s="174" t="s">
        <v>173</v>
      </c>
      <c r="C144" s="154" t="s">
        <v>404</v>
      </c>
      <c r="D144" s="179" t="s">
        <v>31</v>
      </c>
      <c r="E144" s="78">
        <v>216100</v>
      </c>
      <c r="F144" s="78">
        <v>0</v>
      </c>
      <c r="G144" s="78">
        <v>22695</v>
      </c>
      <c r="H144" s="78">
        <v>18921</v>
      </c>
      <c r="I144" s="78">
        <v>197301</v>
      </c>
      <c r="J144" s="78">
        <v>0</v>
      </c>
      <c r="K144" s="78">
        <v>116032</v>
      </c>
      <c r="L144" s="78">
        <v>0</v>
      </c>
      <c r="M144" s="78">
        <v>0</v>
      </c>
      <c r="N144" s="78">
        <v>561263</v>
      </c>
      <c r="O144" s="78">
        <v>0</v>
      </c>
      <c r="P144" s="78">
        <v>79638</v>
      </c>
      <c r="Q144" s="78">
        <v>1211950</v>
      </c>
      <c r="R144" s="155">
        <v>113</v>
      </c>
      <c r="S144" s="155">
        <v>215</v>
      </c>
      <c r="T144" s="156">
        <v>1</v>
      </c>
    </row>
    <row r="145" spans="1:20">
      <c r="A145" s="158">
        <v>32</v>
      </c>
      <c r="B145" s="174" t="s">
        <v>173</v>
      </c>
      <c r="C145" s="154" t="s">
        <v>404</v>
      </c>
      <c r="D145" s="179" t="s">
        <v>27</v>
      </c>
      <c r="E145" s="78">
        <v>289522</v>
      </c>
      <c r="F145" s="78">
        <v>0</v>
      </c>
      <c r="G145" s="78">
        <v>37593</v>
      </c>
      <c r="H145" s="78">
        <v>21476</v>
      </c>
      <c r="I145" s="78">
        <v>309718</v>
      </c>
      <c r="J145" s="78">
        <v>0</v>
      </c>
      <c r="K145" s="78">
        <v>174624</v>
      </c>
      <c r="L145" s="78">
        <v>0</v>
      </c>
      <c r="M145" s="78">
        <v>0</v>
      </c>
      <c r="N145" s="78">
        <v>751957</v>
      </c>
      <c r="O145" s="78">
        <v>0</v>
      </c>
      <c r="P145" s="78">
        <v>106695</v>
      </c>
      <c r="Q145" s="78">
        <v>1691585</v>
      </c>
      <c r="R145" s="155">
        <v>229</v>
      </c>
      <c r="S145" s="155">
        <v>448</v>
      </c>
      <c r="T145" s="156">
        <v>2</v>
      </c>
    </row>
    <row r="146" spans="1:20">
      <c r="A146" s="157">
        <v>33</v>
      </c>
      <c r="B146" s="174" t="s">
        <v>173</v>
      </c>
      <c r="C146" s="154" t="s">
        <v>268</v>
      </c>
      <c r="D146" s="179" t="s">
        <v>201</v>
      </c>
      <c r="E146" s="78">
        <v>266917</v>
      </c>
      <c r="F146" s="78">
        <v>0</v>
      </c>
      <c r="G146" s="78">
        <v>45810</v>
      </c>
      <c r="H146" s="78">
        <v>24818</v>
      </c>
      <c r="I146" s="78">
        <v>277110</v>
      </c>
      <c r="J146" s="78">
        <v>5034</v>
      </c>
      <c r="K146" s="78">
        <v>405240</v>
      </c>
      <c r="L146" s="78">
        <v>54421</v>
      </c>
      <c r="M146" s="78">
        <v>0</v>
      </c>
      <c r="N146" s="78">
        <v>240369</v>
      </c>
      <c r="O146" s="78">
        <v>191520</v>
      </c>
      <c r="P146" s="78">
        <v>0</v>
      </c>
      <c r="Q146" s="78">
        <v>1511239</v>
      </c>
      <c r="R146" s="155">
        <v>147</v>
      </c>
      <c r="S146" s="155">
        <v>157</v>
      </c>
      <c r="T146" s="156">
        <v>1</v>
      </c>
    </row>
    <row r="147" spans="1:20">
      <c r="A147" s="158">
        <v>34</v>
      </c>
      <c r="B147" s="174" t="s">
        <v>173</v>
      </c>
      <c r="C147" s="154" t="s">
        <v>268</v>
      </c>
      <c r="D147" s="179" t="s">
        <v>27</v>
      </c>
      <c r="E147" s="78">
        <v>196348</v>
      </c>
      <c r="F147" s="78">
        <v>0</v>
      </c>
      <c r="G147" s="78">
        <v>89203</v>
      </c>
      <c r="H147" s="78">
        <v>14673</v>
      </c>
      <c r="I147" s="78">
        <v>176528</v>
      </c>
      <c r="J147" s="78">
        <v>3222</v>
      </c>
      <c r="K147" s="78">
        <v>160188</v>
      </c>
      <c r="L147" s="78">
        <v>0</v>
      </c>
      <c r="M147" s="78">
        <v>50000</v>
      </c>
      <c r="N147" s="78">
        <v>116309</v>
      </c>
      <c r="O147" s="78">
        <v>105427</v>
      </c>
      <c r="P147" s="78">
        <v>1390</v>
      </c>
      <c r="Q147" s="78">
        <v>913288</v>
      </c>
      <c r="R147" s="155">
        <v>134</v>
      </c>
      <c r="S147" s="155">
        <v>138</v>
      </c>
      <c r="T147" s="156">
        <v>1</v>
      </c>
    </row>
    <row r="148" spans="1:20">
      <c r="A148" s="157">
        <v>35</v>
      </c>
      <c r="B148" s="174" t="s">
        <v>173</v>
      </c>
      <c r="C148" s="154" t="s">
        <v>268</v>
      </c>
      <c r="D148" s="179" t="s">
        <v>36</v>
      </c>
      <c r="E148" s="78">
        <v>175404</v>
      </c>
      <c r="F148" s="78">
        <v>0</v>
      </c>
      <c r="G148" s="78">
        <v>74943</v>
      </c>
      <c r="H148" s="78">
        <v>12624</v>
      </c>
      <c r="I148" s="78">
        <v>180645</v>
      </c>
      <c r="J148" s="78">
        <v>3289</v>
      </c>
      <c r="K148" s="78">
        <v>181973</v>
      </c>
      <c r="L148" s="78">
        <v>0</v>
      </c>
      <c r="M148" s="78">
        <v>50000</v>
      </c>
      <c r="N148" s="78">
        <v>169199</v>
      </c>
      <c r="O148" s="78">
        <v>107601</v>
      </c>
      <c r="P148" s="78">
        <v>8140</v>
      </c>
      <c r="Q148" s="78">
        <v>963818</v>
      </c>
      <c r="R148" s="155">
        <v>149</v>
      </c>
      <c r="S148" s="155">
        <v>166</v>
      </c>
      <c r="T148" s="156">
        <v>1</v>
      </c>
    </row>
    <row r="149" spans="1:20">
      <c r="A149" s="158">
        <v>36</v>
      </c>
      <c r="B149" s="174" t="s">
        <v>173</v>
      </c>
      <c r="C149" s="154" t="s">
        <v>268</v>
      </c>
      <c r="D149" s="179" t="s">
        <v>33</v>
      </c>
      <c r="E149" s="78">
        <v>281577</v>
      </c>
      <c r="F149" s="78">
        <v>0</v>
      </c>
      <c r="G149" s="78">
        <v>124892</v>
      </c>
      <c r="H149" s="78">
        <v>21100</v>
      </c>
      <c r="I149" s="78">
        <v>416625</v>
      </c>
      <c r="J149" s="78">
        <v>6822</v>
      </c>
      <c r="K149" s="78">
        <v>506478</v>
      </c>
      <c r="L149" s="78">
        <v>0</v>
      </c>
      <c r="M149" s="78">
        <v>0</v>
      </c>
      <c r="N149" s="78">
        <v>246893</v>
      </c>
      <c r="O149" s="78">
        <v>196400</v>
      </c>
      <c r="P149" s="78">
        <v>18701</v>
      </c>
      <c r="Q149" s="78">
        <v>1819488</v>
      </c>
      <c r="R149" s="155">
        <v>138</v>
      </c>
      <c r="S149" s="155">
        <v>186</v>
      </c>
      <c r="T149" s="156">
        <v>1</v>
      </c>
    </row>
    <row r="150" spans="1:20">
      <c r="A150" s="157">
        <v>37</v>
      </c>
      <c r="B150" s="174" t="s">
        <v>173</v>
      </c>
      <c r="C150" s="154" t="s">
        <v>268</v>
      </c>
      <c r="D150" s="179" t="s">
        <v>35</v>
      </c>
      <c r="E150" s="78">
        <v>281577</v>
      </c>
      <c r="F150" s="78">
        <v>0</v>
      </c>
      <c r="G150" s="78">
        <v>52213</v>
      </c>
      <c r="H150" s="78">
        <v>22398</v>
      </c>
      <c r="I150" s="78">
        <v>55554</v>
      </c>
      <c r="J150" s="78">
        <v>5028</v>
      </c>
      <c r="K150" s="78">
        <v>317297</v>
      </c>
      <c r="L150" s="78">
        <v>48913</v>
      </c>
      <c r="M150" s="78">
        <v>0</v>
      </c>
      <c r="N150" s="78">
        <v>220075</v>
      </c>
      <c r="O150" s="78">
        <v>174430</v>
      </c>
      <c r="P150" s="78">
        <v>13200</v>
      </c>
      <c r="Q150" s="78">
        <v>1190685</v>
      </c>
      <c r="R150" s="155">
        <v>92</v>
      </c>
      <c r="S150" s="155">
        <v>137</v>
      </c>
      <c r="T150" s="156">
        <v>1</v>
      </c>
    </row>
    <row r="151" spans="1:20">
      <c r="A151" s="158">
        <v>38</v>
      </c>
      <c r="B151" s="174" t="s">
        <v>173</v>
      </c>
      <c r="C151" s="154" t="s">
        <v>407</v>
      </c>
      <c r="D151" s="179" t="s">
        <v>31</v>
      </c>
      <c r="E151" s="78">
        <v>62348</v>
      </c>
      <c r="F151" s="78">
        <v>0</v>
      </c>
      <c r="G151" s="78">
        <v>0</v>
      </c>
      <c r="H151" s="78">
        <v>45278</v>
      </c>
      <c r="I151" s="78">
        <v>14325</v>
      </c>
      <c r="J151" s="78">
        <v>0</v>
      </c>
      <c r="K151" s="78">
        <v>510224</v>
      </c>
      <c r="L151" s="78">
        <v>0</v>
      </c>
      <c r="M151" s="78">
        <v>0</v>
      </c>
      <c r="N151" s="78">
        <v>138745</v>
      </c>
      <c r="O151" s="78">
        <v>0</v>
      </c>
      <c r="P151" s="78">
        <v>0</v>
      </c>
      <c r="Q151" s="78">
        <v>770920</v>
      </c>
      <c r="R151" s="155">
        <v>56</v>
      </c>
      <c r="S151" s="155">
        <v>74</v>
      </c>
      <c r="T151" s="156">
        <v>1</v>
      </c>
    </row>
    <row r="152" spans="1:20">
      <c r="A152" s="157">
        <v>39</v>
      </c>
      <c r="B152" s="174" t="s">
        <v>173</v>
      </c>
      <c r="C152" s="154" t="s">
        <v>407</v>
      </c>
      <c r="D152" s="179" t="s">
        <v>27</v>
      </c>
      <c r="E152" s="78">
        <v>45785</v>
      </c>
      <c r="F152" s="78">
        <v>0</v>
      </c>
      <c r="G152" s="78">
        <v>0</v>
      </c>
      <c r="H152" s="78">
        <v>5124</v>
      </c>
      <c r="I152" s="78">
        <v>47584</v>
      </c>
      <c r="J152" s="78">
        <v>0</v>
      </c>
      <c r="K152" s="78">
        <v>624558</v>
      </c>
      <c r="L152" s="78">
        <v>0</v>
      </c>
      <c r="M152" s="78">
        <v>0</v>
      </c>
      <c r="N152" s="78">
        <v>138745</v>
      </c>
      <c r="O152" s="78">
        <v>0</v>
      </c>
      <c r="P152" s="78">
        <v>0</v>
      </c>
      <c r="Q152" s="78">
        <v>861796</v>
      </c>
      <c r="R152" s="155">
        <v>144</v>
      </c>
      <c r="S152" s="155">
        <v>192</v>
      </c>
      <c r="T152" s="156">
        <v>1</v>
      </c>
    </row>
    <row r="153" spans="1:20">
      <c r="A153" s="158">
        <v>40</v>
      </c>
      <c r="B153" s="174" t="s">
        <v>173</v>
      </c>
      <c r="C153" s="154" t="s">
        <v>409</v>
      </c>
      <c r="D153" s="179" t="s">
        <v>31</v>
      </c>
      <c r="E153" s="78">
        <v>12074</v>
      </c>
      <c r="F153" s="78">
        <v>0</v>
      </c>
      <c r="G153" s="78">
        <v>23443</v>
      </c>
      <c r="H153" s="78">
        <v>13515</v>
      </c>
      <c r="I153" s="78">
        <v>0</v>
      </c>
      <c r="J153" s="78">
        <v>0</v>
      </c>
      <c r="K153" s="78">
        <v>39091</v>
      </c>
      <c r="L153" s="78">
        <v>0</v>
      </c>
      <c r="M153" s="78">
        <v>74973</v>
      </c>
      <c r="N153" s="78">
        <v>17045</v>
      </c>
      <c r="O153" s="78">
        <v>9510</v>
      </c>
      <c r="P153" s="78">
        <v>0</v>
      </c>
      <c r="Q153" s="78">
        <v>189651</v>
      </c>
      <c r="R153" s="155">
        <v>252</v>
      </c>
      <c r="S153" s="155">
        <v>117</v>
      </c>
      <c r="T153" s="156">
        <v>1</v>
      </c>
    </row>
    <row r="154" spans="1:20">
      <c r="A154" s="157">
        <v>41</v>
      </c>
      <c r="B154" s="174" t="s">
        <v>173</v>
      </c>
      <c r="C154" s="154" t="s">
        <v>409</v>
      </c>
      <c r="D154" s="179" t="s">
        <v>26</v>
      </c>
      <c r="E154" s="78">
        <v>56587</v>
      </c>
      <c r="F154" s="78">
        <v>0</v>
      </c>
      <c r="G154" s="78">
        <v>1911</v>
      </c>
      <c r="H154" s="78">
        <v>22762</v>
      </c>
      <c r="I154" s="78">
        <v>13516</v>
      </c>
      <c r="J154" s="78">
        <v>0</v>
      </c>
      <c r="K154" s="78">
        <v>94765</v>
      </c>
      <c r="L154" s="78">
        <v>0</v>
      </c>
      <c r="M154" s="78">
        <v>52891</v>
      </c>
      <c r="N154" s="78">
        <v>14511</v>
      </c>
      <c r="O154" s="78">
        <v>7651</v>
      </c>
      <c r="P154" s="78">
        <v>0</v>
      </c>
      <c r="Q154" s="78">
        <v>264594</v>
      </c>
      <c r="R154" s="155">
        <v>3826</v>
      </c>
      <c r="S154" s="155">
        <v>106</v>
      </c>
      <c r="T154" s="156">
        <v>1</v>
      </c>
    </row>
    <row r="155" spans="1:20">
      <c r="A155" s="158">
        <v>42</v>
      </c>
      <c r="B155" s="174" t="s">
        <v>173</v>
      </c>
      <c r="C155" s="154" t="s">
        <v>409</v>
      </c>
      <c r="D155" s="179" t="s">
        <v>27</v>
      </c>
      <c r="E155" s="78">
        <v>35843</v>
      </c>
      <c r="F155" s="78">
        <v>0</v>
      </c>
      <c r="G155" s="78">
        <v>1553</v>
      </c>
      <c r="H155" s="78">
        <v>18489</v>
      </c>
      <c r="I155" s="78">
        <v>10981</v>
      </c>
      <c r="J155" s="78">
        <v>0</v>
      </c>
      <c r="K155" s="78">
        <v>77634</v>
      </c>
      <c r="L155" s="78">
        <v>0</v>
      </c>
      <c r="M155" s="78">
        <v>14851</v>
      </c>
      <c r="N155" s="78">
        <v>5894</v>
      </c>
      <c r="O155" s="78">
        <v>3108</v>
      </c>
      <c r="P155" s="78">
        <v>0</v>
      </c>
      <c r="Q155" s="78">
        <v>168353</v>
      </c>
      <c r="R155" s="155">
        <v>206</v>
      </c>
      <c r="S155" s="155">
        <v>143</v>
      </c>
      <c r="T155" s="156">
        <v>2</v>
      </c>
    </row>
    <row r="156" spans="1:20">
      <c r="A156" s="157">
        <v>43</v>
      </c>
      <c r="B156" s="174" t="s">
        <v>173</v>
      </c>
      <c r="C156" s="154" t="s">
        <v>409</v>
      </c>
      <c r="D156" s="179" t="s">
        <v>32</v>
      </c>
      <c r="E156" s="78">
        <v>67500</v>
      </c>
      <c r="F156" s="78">
        <v>0</v>
      </c>
      <c r="G156" s="78">
        <v>2670</v>
      </c>
      <c r="H156" s="78">
        <v>31812</v>
      </c>
      <c r="I156" s="78">
        <v>18889</v>
      </c>
      <c r="J156" s="78">
        <v>0</v>
      </c>
      <c r="K156" s="78">
        <v>132438</v>
      </c>
      <c r="L156" s="78">
        <v>0</v>
      </c>
      <c r="M156" s="78">
        <v>28358</v>
      </c>
      <c r="N156" s="78">
        <v>20280</v>
      </c>
      <c r="O156" s="78">
        <v>10693</v>
      </c>
      <c r="P156" s="78">
        <v>0</v>
      </c>
      <c r="Q156" s="78">
        <v>312640</v>
      </c>
      <c r="R156" s="155">
        <v>395</v>
      </c>
      <c r="S156" s="155">
        <v>157</v>
      </c>
      <c r="T156" s="156">
        <v>2</v>
      </c>
    </row>
    <row r="157" spans="1:20">
      <c r="A157" s="158">
        <v>44</v>
      </c>
      <c r="B157" s="174" t="s">
        <v>173</v>
      </c>
      <c r="C157" s="154" t="s">
        <v>411</v>
      </c>
      <c r="D157" s="179" t="s">
        <v>39</v>
      </c>
      <c r="E157" s="78">
        <v>234675</v>
      </c>
      <c r="F157" s="78">
        <v>0</v>
      </c>
      <c r="G157" s="78">
        <v>65324</v>
      </c>
      <c r="H157" s="78">
        <v>42987</v>
      </c>
      <c r="I157" s="78">
        <v>200000</v>
      </c>
      <c r="J157" s="78">
        <v>25010</v>
      </c>
      <c r="K157" s="78">
        <v>366675</v>
      </c>
      <c r="L157" s="78">
        <v>0</v>
      </c>
      <c r="M157" s="78">
        <v>45000</v>
      </c>
      <c r="N157" s="78">
        <v>127453</v>
      </c>
      <c r="O157" s="78">
        <v>0</v>
      </c>
      <c r="P157" s="78">
        <v>547</v>
      </c>
      <c r="Q157" s="78">
        <v>1107671</v>
      </c>
      <c r="R157" s="155">
        <v>774</v>
      </c>
      <c r="S157" s="155">
        <v>1158</v>
      </c>
      <c r="T157" s="156">
        <v>3</v>
      </c>
    </row>
    <row r="158" spans="1:20">
      <c r="A158" s="157">
        <v>45</v>
      </c>
      <c r="B158" s="174" t="s">
        <v>173</v>
      </c>
      <c r="C158" s="154" t="s">
        <v>411</v>
      </c>
      <c r="D158" s="179" t="s">
        <v>27</v>
      </c>
      <c r="E158" s="78">
        <v>178613</v>
      </c>
      <c r="F158" s="78">
        <v>0</v>
      </c>
      <c r="G158" s="78">
        <v>46001</v>
      </c>
      <c r="H158" s="78">
        <v>27801</v>
      </c>
      <c r="I158" s="78">
        <v>130112</v>
      </c>
      <c r="J158" s="78">
        <v>13882</v>
      </c>
      <c r="K158" s="78">
        <v>167561</v>
      </c>
      <c r="L158" s="78">
        <v>0</v>
      </c>
      <c r="M158" s="78">
        <v>29000</v>
      </c>
      <c r="N158" s="78">
        <v>78661</v>
      </c>
      <c r="O158" s="78">
        <v>0</v>
      </c>
      <c r="P158" s="78">
        <v>132</v>
      </c>
      <c r="Q158" s="78">
        <v>671763</v>
      </c>
      <c r="R158" s="155">
        <v>279</v>
      </c>
      <c r="S158" s="155">
        <v>432</v>
      </c>
      <c r="T158" s="156">
        <v>1</v>
      </c>
    </row>
    <row r="159" spans="1:20">
      <c r="A159" s="158">
        <v>46</v>
      </c>
      <c r="B159" s="174" t="s">
        <v>173</v>
      </c>
      <c r="C159" s="154" t="s">
        <v>411</v>
      </c>
      <c r="D159" s="179" t="s">
        <v>33</v>
      </c>
      <c r="E159" s="78">
        <v>207831</v>
      </c>
      <c r="F159" s="78">
        <v>0</v>
      </c>
      <c r="G159" s="78">
        <v>58832</v>
      </c>
      <c r="H159" s="78">
        <v>41213</v>
      </c>
      <c r="I159" s="78">
        <v>196887</v>
      </c>
      <c r="J159" s="78">
        <v>25620</v>
      </c>
      <c r="K159" s="78">
        <v>372544</v>
      </c>
      <c r="L159" s="78">
        <v>0</v>
      </c>
      <c r="M159" s="78">
        <v>37000</v>
      </c>
      <c r="N159" s="78">
        <v>88654</v>
      </c>
      <c r="O159" s="78">
        <v>0</v>
      </c>
      <c r="P159" s="78">
        <v>534</v>
      </c>
      <c r="Q159" s="78">
        <v>1029115</v>
      </c>
      <c r="R159" s="155">
        <v>199</v>
      </c>
      <c r="S159" s="155">
        <v>207</v>
      </c>
      <c r="T159" s="156">
        <v>2</v>
      </c>
    </row>
    <row r="160" spans="1:20">
      <c r="A160" s="157">
        <v>47</v>
      </c>
      <c r="B160" s="174" t="s">
        <v>173</v>
      </c>
      <c r="C160" s="154" t="s">
        <v>411</v>
      </c>
      <c r="D160" s="179" t="s">
        <v>35</v>
      </c>
      <c r="E160" s="78">
        <v>179203</v>
      </c>
      <c r="F160" s="78">
        <v>0</v>
      </c>
      <c r="G160" s="78">
        <v>48543</v>
      </c>
      <c r="H160" s="78">
        <v>32611</v>
      </c>
      <c r="I160" s="78">
        <v>138551</v>
      </c>
      <c r="J160" s="78">
        <v>14812</v>
      </c>
      <c r="K160" s="78">
        <v>342745</v>
      </c>
      <c r="L160" s="78">
        <v>0</v>
      </c>
      <c r="M160" s="78">
        <v>37000</v>
      </c>
      <c r="N160" s="78">
        <v>80000</v>
      </c>
      <c r="O160" s="78">
        <v>0</v>
      </c>
      <c r="P160" s="78">
        <v>185</v>
      </c>
      <c r="Q160" s="78">
        <v>873650</v>
      </c>
      <c r="R160" s="155">
        <v>307</v>
      </c>
      <c r="S160" s="155">
        <v>214</v>
      </c>
      <c r="T160" s="156">
        <v>2</v>
      </c>
    </row>
    <row r="161" spans="1:20">
      <c r="A161" s="158">
        <v>48</v>
      </c>
      <c r="B161" s="174" t="s">
        <v>173</v>
      </c>
      <c r="C161" s="154" t="s">
        <v>412</v>
      </c>
      <c r="D161" s="179" t="s">
        <v>46</v>
      </c>
      <c r="E161" s="78">
        <v>6090248</v>
      </c>
      <c r="F161" s="78">
        <v>0</v>
      </c>
      <c r="G161" s="78">
        <v>256498</v>
      </c>
      <c r="H161" s="78">
        <v>530595</v>
      </c>
      <c r="I161" s="78">
        <v>3012149</v>
      </c>
      <c r="J161" s="78">
        <v>125585</v>
      </c>
      <c r="K161" s="78">
        <v>1910485</v>
      </c>
      <c r="L161" s="78">
        <v>0</v>
      </c>
      <c r="M161" s="78">
        <v>9821772</v>
      </c>
      <c r="N161" s="78">
        <v>5186717</v>
      </c>
      <c r="O161" s="78">
        <v>430998</v>
      </c>
      <c r="P161" s="78">
        <v>0</v>
      </c>
      <c r="Q161" s="78">
        <v>27365047</v>
      </c>
      <c r="R161" s="155">
        <v>70</v>
      </c>
      <c r="S161" s="155">
        <v>48</v>
      </c>
      <c r="T161" s="156">
        <v>1</v>
      </c>
    </row>
    <row r="162" spans="1:20">
      <c r="A162" s="157">
        <v>49</v>
      </c>
      <c r="B162" s="174" t="s">
        <v>173</v>
      </c>
      <c r="C162" s="154" t="s">
        <v>412</v>
      </c>
      <c r="D162" s="179" t="s">
        <v>413</v>
      </c>
      <c r="E162" s="78">
        <v>2932445</v>
      </c>
      <c r="F162" s="78">
        <v>0</v>
      </c>
      <c r="G162" s="78">
        <v>140027</v>
      </c>
      <c r="H162" s="78">
        <v>207067</v>
      </c>
      <c r="I162" s="78">
        <v>4881429</v>
      </c>
      <c r="J162" s="78">
        <v>86736</v>
      </c>
      <c r="K162" s="78">
        <v>1200042</v>
      </c>
      <c r="L162" s="78">
        <v>0</v>
      </c>
      <c r="M162" s="78">
        <v>42384</v>
      </c>
      <c r="N162" s="78">
        <v>2263625</v>
      </c>
      <c r="O162" s="78">
        <v>332768</v>
      </c>
      <c r="P162" s="78">
        <v>0</v>
      </c>
      <c r="Q162" s="78">
        <v>12086523</v>
      </c>
      <c r="R162" s="155">
        <v>91</v>
      </c>
      <c r="S162" s="155">
        <v>68</v>
      </c>
      <c r="T162" s="156">
        <v>1</v>
      </c>
    </row>
    <row r="163" spans="1:20">
      <c r="A163" s="158">
        <v>50</v>
      </c>
      <c r="B163" s="174" t="s">
        <v>173</v>
      </c>
      <c r="C163" s="154" t="s">
        <v>414</v>
      </c>
      <c r="D163" s="179" t="s">
        <v>51</v>
      </c>
      <c r="E163" s="78">
        <v>276693</v>
      </c>
      <c r="F163" s="78">
        <v>0</v>
      </c>
      <c r="G163" s="78">
        <v>112236</v>
      </c>
      <c r="H163" s="78">
        <v>60661</v>
      </c>
      <c r="I163" s="78">
        <v>41737</v>
      </c>
      <c r="J163" s="78">
        <v>3000</v>
      </c>
      <c r="K163" s="78">
        <v>340000</v>
      </c>
      <c r="L163" s="78">
        <v>398747</v>
      </c>
      <c r="M163" s="78">
        <v>0</v>
      </c>
      <c r="N163" s="78">
        <v>82220</v>
      </c>
      <c r="O163" s="78">
        <v>0</v>
      </c>
      <c r="P163" s="78">
        <v>118735</v>
      </c>
      <c r="Q163" s="78">
        <v>1434029</v>
      </c>
      <c r="R163" s="155">
        <v>104</v>
      </c>
      <c r="S163" s="155">
        <v>118</v>
      </c>
      <c r="T163" s="156">
        <v>1</v>
      </c>
    </row>
    <row r="164" spans="1:20">
      <c r="A164" s="157">
        <v>51</v>
      </c>
      <c r="B164" s="174" t="s">
        <v>173</v>
      </c>
      <c r="C164" s="154" t="s">
        <v>414</v>
      </c>
      <c r="D164" s="179" t="s">
        <v>33</v>
      </c>
      <c r="E164" s="78">
        <v>0</v>
      </c>
      <c r="F164" s="78">
        <v>0</v>
      </c>
      <c r="G164" s="78">
        <v>0</v>
      </c>
      <c r="H164" s="78">
        <v>20200</v>
      </c>
      <c r="I164" s="78">
        <v>0</v>
      </c>
      <c r="J164" s="78">
        <v>15000</v>
      </c>
      <c r="K164" s="78">
        <v>732600</v>
      </c>
      <c r="L164" s="78">
        <v>0</v>
      </c>
      <c r="M164" s="78">
        <v>1500000</v>
      </c>
      <c r="N164" s="78">
        <v>70000</v>
      </c>
      <c r="O164" s="78">
        <v>70000</v>
      </c>
      <c r="P164" s="78">
        <v>24500</v>
      </c>
      <c r="Q164" s="78">
        <v>2432300</v>
      </c>
      <c r="R164" s="155">
        <v>48</v>
      </c>
      <c r="S164" s="155">
        <v>53</v>
      </c>
      <c r="T164" s="156">
        <v>1</v>
      </c>
    </row>
    <row r="165" spans="1:20">
      <c r="A165" s="158">
        <v>52</v>
      </c>
      <c r="B165" s="174" t="s">
        <v>173</v>
      </c>
      <c r="C165" s="154" t="s">
        <v>414</v>
      </c>
      <c r="D165" s="179" t="s">
        <v>35</v>
      </c>
      <c r="E165" s="78">
        <v>293634</v>
      </c>
      <c r="F165" s="78">
        <v>0</v>
      </c>
      <c r="G165" s="78">
        <v>118000</v>
      </c>
      <c r="H165" s="78">
        <v>64375</v>
      </c>
      <c r="I165" s="78">
        <v>44291</v>
      </c>
      <c r="J165" s="78">
        <v>3000</v>
      </c>
      <c r="K165" s="78">
        <v>300000</v>
      </c>
      <c r="L165" s="78">
        <v>61000</v>
      </c>
      <c r="M165" s="78">
        <v>0</v>
      </c>
      <c r="N165" s="78">
        <v>85851</v>
      </c>
      <c r="O165" s="78">
        <v>0</v>
      </c>
      <c r="P165" s="78">
        <v>126004</v>
      </c>
      <c r="Q165" s="78">
        <v>1096155</v>
      </c>
      <c r="R165" s="155">
        <v>98</v>
      </c>
      <c r="S165" s="155">
        <v>99</v>
      </c>
      <c r="T165" s="156">
        <v>1</v>
      </c>
    </row>
    <row r="166" spans="1:20">
      <c r="A166" s="157">
        <v>53</v>
      </c>
      <c r="B166" s="174" t="s">
        <v>173</v>
      </c>
      <c r="C166" s="154" t="s">
        <v>415</v>
      </c>
      <c r="D166" s="179" t="s">
        <v>39</v>
      </c>
      <c r="E166" s="78">
        <v>1173081</v>
      </c>
      <c r="F166" s="78">
        <v>0</v>
      </c>
      <c r="G166" s="78">
        <v>299093</v>
      </c>
      <c r="H166" s="78">
        <v>28563</v>
      </c>
      <c r="I166" s="78">
        <v>122203</v>
      </c>
      <c r="J166" s="78">
        <v>8828</v>
      </c>
      <c r="K166" s="78">
        <v>409343</v>
      </c>
      <c r="L166" s="78">
        <v>46059</v>
      </c>
      <c r="M166" s="78">
        <v>199392</v>
      </c>
      <c r="N166" s="78">
        <v>655753</v>
      </c>
      <c r="O166" s="78">
        <v>0</v>
      </c>
      <c r="P166" s="78">
        <v>79478</v>
      </c>
      <c r="Q166" s="78">
        <v>3021793</v>
      </c>
      <c r="R166" s="155">
        <v>33</v>
      </c>
      <c r="S166" s="155">
        <v>1080</v>
      </c>
      <c r="T166" s="156">
        <v>5</v>
      </c>
    </row>
    <row r="167" spans="1:20">
      <c r="A167" s="158">
        <v>54</v>
      </c>
      <c r="B167" s="174" t="s">
        <v>173</v>
      </c>
      <c r="C167" s="154" t="s">
        <v>417</v>
      </c>
      <c r="D167" s="179" t="s">
        <v>39</v>
      </c>
      <c r="E167" s="78">
        <v>239573</v>
      </c>
      <c r="F167" s="78">
        <v>0</v>
      </c>
      <c r="G167" s="78">
        <v>46062</v>
      </c>
      <c r="H167" s="78">
        <v>32444</v>
      </c>
      <c r="I167" s="78">
        <v>388777</v>
      </c>
      <c r="J167" s="78">
        <v>0</v>
      </c>
      <c r="K167" s="78">
        <v>231720</v>
      </c>
      <c r="L167" s="78">
        <v>243259</v>
      </c>
      <c r="M167" s="78">
        <v>413187</v>
      </c>
      <c r="N167" s="78">
        <v>1106943</v>
      </c>
      <c r="O167" s="78">
        <v>8117</v>
      </c>
      <c r="P167" s="78">
        <v>132722</v>
      </c>
      <c r="Q167" s="78">
        <v>2842804</v>
      </c>
      <c r="R167" s="155">
        <v>420</v>
      </c>
      <c r="S167" s="155">
        <v>813</v>
      </c>
      <c r="T167" s="156">
        <v>4</v>
      </c>
    </row>
    <row r="168" spans="1:20">
      <c r="A168" s="157">
        <v>55</v>
      </c>
      <c r="B168" s="174" t="s">
        <v>173</v>
      </c>
      <c r="C168" s="154" t="s">
        <v>419</v>
      </c>
      <c r="D168" s="179" t="s">
        <v>42</v>
      </c>
      <c r="E168" s="78">
        <v>152692</v>
      </c>
      <c r="F168" s="78">
        <v>0</v>
      </c>
      <c r="G168" s="78">
        <v>17500</v>
      </c>
      <c r="H168" s="78">
        <v>12000</v>
      </c>
      <c r="I168" s="78">
        <v>150000</v>
      </c>
      <c r="J168" s="78">
        <v>19000</v>
      </c>
      <c r="K168" s="78">
        <v>10353268</v>
      </c>
      <c r="L168" s="78">
        <v>0</v>
      </c>
      <c r="M168" s="78">
        <v>1200000</v>
      </c>
      <c r="N168" s="78">
        <v>6800000</v>
      </c>
      <c r="O168" s="78">
        <v>0</v>
      </c>
      <c r="P168" s="78">
        <v>0</v>
      </c>
      <c r="Q168" s="78">
        <v>18704460</v>
      </c>
      <c r="R168" s="155">
        <v>40</v>
      </c>
      <c r="S168" s="155">
        <v>190</v>
      </c>
      <c r="T168" s="156">
        <v>3</v>
      </c>
    </row>
    <row r="169" spans="1:20">
      <c r="A169" s="158">
        <v>56</v>
      </c>
      <c r="B169" s="174" t="s">
        <v>173</v>
      </c>
      <c r="C169" s="154" t="s">
        <v>258</v>
      </c>
      <c r="D169" s="179" t="s">
        <v>17</v>
      </c>
      <c r="E169" s="78">
        <v>1690722</v>
      </c>
      <c r="F169" s="78">
        <v>0</v>
      </c>
      <c r="G169" s="78">
        <v>547761</v>
      </c>
      <c r="H169" s="78">
        <v>175411</v>
      </c>
      <c r="I169" s="78">
        <v>1074532</v>
      </c>
      <c r="J169" s="78">
        <v>2842</v>
      </c>
      <c r="K169" s="78">
        <v>622050</v>
      </c>
      <c r="L169" s="78">
        <v>0</v>
      </c>
      <c r="M169" s="78">
        <v>3313394</v>
      </c>
      <c r="N169" s="78">
        <v>455850</v>
      </c>
      <c r="O169" s="78">
        <v>171194</v>
      </c>
      <c r="P169" s="78">
        <v>455607</v>
      </c>
      <c r="Q169" s="78">
        <v>8509363</v>
      </c>
      <c r="R169" s="155">
        <v>113</v>
      </c>
      <c r="S169" s="155">
        <v>0</v>
      </c>
      <c r="T169" s="156">
        <v>1</v>
      </c>
    </row>
    <row r="170" spans="1:20">
      <c r="A170" s="157">
        <v>57</v>
      </c>
      <c r="B170" s="174" t="s">
        <v>173</v>
      </c>
      <c r="C170" s="154" t="s">
        <v>258</v>
      </c>
      <c r="D170" s="179" t="s">
        <v>22</v>
      </c>
      <c r="E170" s="78">
        <v>543234</v>
      </c>
      <c r="F170" s="78">
        <v>0</v>
      </c>
      <c r="G170" s="78">
        <v>16211</v>
      </c>
      <c r="H170" s="78">
        <v>340258</v>
      </c>
      <c r="I170" s="78">
        <v>937718</v>
      </c>
      <c r="J170" s="78">
        <v>77140</v>
      </c>
      <c r="K170" s="78">
        <v>965250</v>
      </c>
      <c r="L170" s="78">
        <v>0</v>
      </c>
      <c r="M170" s="78">
        <v>671063</v>
      </c>
      <c r="N170" s="78">
        <v>587492</v>
      </c>
      <c r="O170" s="78">
        <v>220632</v>
      </c>
      <c r="P170" s="78">
        <v>0</v>
      </c>
      <c r="Q170" s="78">
        <v>4358998</v>
      </c>
      <c r="R170" s="155">
        <v>4441</v>
      </c>
      <c r="S170" s="155">
        <v>0</v>
      </c>
      <c r="T170" s="156">
        <v>6</v>
      </c>
    </row>
    <row r="171" spans="1:20">
      <c r="A171" s="158">
        <v>58</v>
      </c>
      <c r="B171" s="174" t="s">
        <v>173</v>
      </c>
      <c r="C171" s="154" t="s">
        <v>258</v>
      </c>
      <c r="D171" s="179" t="s">
        <v>19</v>
      </c>
      <c r="E171" s="78">
        <v>2931127</v>
      </c>
      <c r="F171" s="78">
        <v>0</v>
      </c>
      <c r="G171" s="78">
        <v>549176</v>
      </c>
      <c r="H171" s="78">
        <v>296871</v>
      </c>
      <c r="I171" s="78">
        <v>2122461</v>
      </c>
      <c r="J171" s="78">
        <v>52780</v>
      </c>
      <c r="K171" s="78">
        <v>1199105</v>
      </c>
      <c r="L171" s="78">
        <v>0</v>
      </c>
      <c r="M171" s="78">
        <v>2462378</v>
      </c>
      <c r="N171" s="78">
        <v>661462</v>
      </c>
      <c r="O171" s="78">
        <v>248411</v>
      </c>
      <c r="P171" s="78">
        <v>1348736</v>
      </c>
      <c r="Q171" s="78">
        <v>11872507</v>
      </c>
      <c r="R171" s="155">
        <v>727</v>
      </c>
      <c r="S171" s="155">
        <v>0</v>
      </c>
      <c r="T171" s="156">
        <v>5</v>
      </c>
    </row>
    <row r="172" spans="1:20">
      <c r="A172" s="157">
        <v>59</v>
      </c>
      <c r="B172" s="174" t="s">
        <v>173</v>
      </c>
      <c r="C172" s="154" t="s">
        <v>274</v>
      </c>
      <c r="D172" s="179" t="s">
        <v>170</v>
      </c>
      <c r="E172" s="78">
        <v>4094964</v>
      </c>
      <c r="F172" s="78">
        <v>0</v>
      </c>
      <c r="G172" s="78">
        <v>48558</v>
      </c>
      <c r="H172" s="78">
        <v>442027</v>
      </c>
      <c r="I172" s="78">
        <v>0</v>
      </c>
      <c r="J172" s="78">
        <v>0</v>
      </c>
      <c r="K172" s="78">
        <v>0</v>
      </c>
      <c r="L172" s="78">
        <v>0</v>
      </c>
      <c r="M172" s="78">
        <v>0</v>
      </c>
      <c r="N172" s="78">
        <v>0</v>
      </c>
      <c r="O172" s="78">
        <v>0</v>
      </c>
      <c r="P172" s="78">
        <v>0</v>
      </c>
      <c r="Q172" s="78">
        <v>4585549</v>
      </c>
      <c r="R172" s="155">
        <v>0</v>
      </c>
      <c r="S172" s="155">
        <v>0</v>
      </c>
      <c r="T172" s="156">
        <v>0</v>
      </c>
    </row>
    <row r="173" spans="1:20">
      <c r="A173" s="158">
        <v>60</v>
      </c>
      <c r="B173" s="174" t="s">
        <v>173</v>
      </c>
      <c r="C173" s="154" t="s">
        <v>422</v>
      </c>
      <c r="D173" s="179" t="s">
        <v>39</v>
      </c>
      <c r="E173" s="78">
        <v>323000</v>
      </c>
      <c r="F173" s="78">
        <v>0</v>
      </c>
      <c r="G173" s="78">
        <v>340823</v>
      </c>
      <c r="H173" s="78">
        <v>12000</v>
      </c>
      <c r="I173" s="78">
        <v>472349</v>
      </c>
      <c r="J173" s="78">
        <v>0</v>
      </c>
      <c r="K173" s="78">
        <v>366675</v>
      </c>
      <c r="L173" s="78">
        <v>270000</v>
      </c>
      <c r="M173" s="78">
        <v>0</v>
      </c>
      <c r="N173" s="78">
        <v>340986</v>
      </c>
      <c r="O173" s="78">
        <v>0</v>
      </c>
      <c r="P173" s="78">
        <v>0</v>
      </c>
      <c r="Q173" s="78">
        <v>2125833</v>
      </c>
      <c r="R173" s="155">
        <v>123</v>
      </c>
      <c r="S173" s="155">
        <v>15</v>
      </c>
      <c r="T173" s="156">
        <v>1</v>
      </c>
    </row>
    <row r="174" spans="1:20">
      <c r="A174" s="157">
        <v>61</v>
      </c>
      <c r="B174" s="174" t="s">
        <v>173</v>
      </c>
      <c r="C174" s="154" t="s">
        <v>422</v>
      </c>
      <c r="D174" s="179" t="s">
        <v>43</v>
      </c>
      <c r="E174" s="78">
        <v>409634</v>
      </c>
      <c r="F174" s="78">
        <v>0</v>
      </c>
      <c r="G174" s="78">
        <v>277980</v>
      </c>
      <c r="H174" s="78">
        <v>18080</v>
      </c>
      <c r="I174" s="78">
        <v>142580</v>
      </c>
      <c r="J174" s="78">
        <v>0</v>
      </c>
      <c r="K174" s="78">
        <v>267687</v>
      </c>
      <c r="L174" s="78">
        <v>260000</v>
      </c>
      <c r="M174" s="78">
        <v>0</v>
      </c>
      <c r="N174" s="78">
        <v>340900</v>
      </c>
      <c r="O174" s="78">
        <v>0</v>
      </c>
      <c r="P174" s="78">
        <v>0</v>
      </c>
      <c r="Q174" s="78">
        <v>1716861</v>
      </c>
      <c r="R174" s="155">
        <v>194</v>
      </c>
      <c r="S174" s="155">
        <v>74</v>
      </c>
      <c r="T174" s="156">
        <v>2</v>
      </c>
    </row>
    <row r="175" spans="1:20">
      <c r="A175" s="158">
        <v>62</v>
      </c>
      <c r="B175" s="174" t="s">
        <v>173</v>
      </c>
      <c r="C175" s="154" t="s">
        <v>423</v>
      </c>
      <c r="D175" s="179" t="s">
        <v>51</v>
      </c>
      <c r="E175" s="78">
        <v>84000</v>
      </c>
      <c r="F175" s="78">
        <v>0</v>
      </c>
      <c r="G175" s="78">
        <v>59000</v>
      </c>
      <c r="H175" s="78">
        <v>63000</v>
      </c>
      <c r="I175" s="78">
        <v>218000</v>
      </c>
      <c r="J175" s="78">
        <v>15000</v>
      </c>
      <c r="K175" s="78">
        <v>528000</v>
      </c>
      <c r="L175" s="78">
        <v>0</v>
      </c>
      <c r="M175" s="78">
        <v>0</v>
      </c>
      <c r="N175" s="78">
        <v>580000</v>
      </c>
      <c r="O175" s="78">
        <v>85000</v>
      </c>
      <c r="P175" s="78">
        <v>31000</v>
      </c>
      <c r="Q175" s="78">
        <v>1663000</v>
      </c>
      <c r="R175" s="155">
        <v>458</v>
      </c>
      <c r="S175" s="155">
        <v>762</v>
      </c>
      <c r="T175" s="156">
        <v>2</v>
      </c>
    </row>
    <row r="176" spans="1:20">
      <c r="A176" s="157">
        <v>63</v>
      </c>
      <c r="B176" s="174" t="s">
        <v>173</v>
      </c>
      <c r="C176" s="154" t="s">
        <v>262</v>
      </c>
      <c r="D176" s="179" t="s">
        <v>39</v>
      </c>
      <c r="E176" s="78">
        <v>403528</v>
      </c>
      <c r="F176" s="78">
        <v>0</v>
      </c>
      <c r="G176" s="78">
        <v>57688</v>
      </c>
      <c r="H176" s="78">
        <v>4865</v>
      </c>
      <c r="I176" s="78">
        <v>761655</v>
      </c>
      <c r="J176" s="78">
        <v>0</v>
      </c>
      <c r="K176" s="78">
        <v>18816</v>
      </c>
      <c r="L176" s="78">
        <v>206491</v>
      </c>
      <c r="M176" s="78">
        <v>176812</v>
      </c>
      <c r="N176" s="78">
        <v>319052</v>
      </c>
      <c r="O176" s="78">
        <v>1718118</v>
      </c>
      <c r="P176" s="78">
        <v>78502</v>
      </c>
      <c r="Q176" s="78">
        <v>3745527</v>
      </c>
      <c r="R176" s="155">
        <v>1031</v>
      </c>
      <c r="S176" s="155">
        <v>830</v>
      </c>
      <c r="T176" s="156">
        <v>6</v>
      </c>
    </row>
    <row r="177" spans="1:20">
      <c r="A177" s="158">
        <v>64</v>
      </c>
      <c r="B177" s="174" t="s">
        <v>173</v>
      </c>
      <c r="C177" s="154" t="s">
        <v>263</v>
      </c>
      <c r="D177" s="179" t="s">
        <v>46</v>
      </c>
      <c r="E177" s="78">
        <v>1439896</v>
      </c>
      <c r="F177" s="78">
        <v>0</v>
      </c>
      <c r="G177" s="78">
        <v>671816</v>
      </c>
      <c r="H177" s="78">
        <v>81767</v>
      </c>
      <c r="I177" s="78">
        <v>1875051</v>
      </c>
      <c r="J177" s="78">
        <v>5744</v>
      </c>
      <c r="K177" s="78">
        <v>1960000</v>
      </c>
      <c r="L177" s="78">
        <v>0</v>
      </c>
      <c r="M177" s="78">
        <v>3280482</v>
      </c>
      <c r="N177" s="78">
        <v>1742417</v>
      </c>
      <c r="O177" s="78">
        <v>0</v>
      </c>
      <c r="P177" s="78">
        <v>125811</v>
      </c>
      <c r="Q177" s="78">
        <v>11182984</v>
      </c>
      <c r="R177" s="155">
        <v>133</v>
      </c>
      <c r="S177" s="155">
        <v>109</v>
      </c>
      <c r="T177" s="156">
        <v>1</v>
      </c>
    </row>
    <row r="178" spans="1:20">
      <c r="A178" s="157">
        <v>65</v>
      </c>
      <c r="B178" s="174" t="s">
        <v>173</v>
      </c>
      <c r="C178" s="154" t="s">
        <v>263</v>
      </c>
      <c r="D178" s="179" t="s">
        <v>18</v>
      </c>
      <c r="E178" s="78">
        <v>1984097</v>
      </c>
      <c r="F178" s="78">
        <v>0</v>
      </c>
      <c r="G178" s="78">
        <v>671816</v>
      </c>
      <c r="H178" s="78">
        <v>81767</v>
      </c>
      <c r="I178" s="78">
        <v>2185128</v>
      </c>
      <c r="J178" s="78">
        <v>5744</v>
      </c>
      <c r="K178" s="78">
        <v>1050000</v>
      </c>
      <c r="L178" s="78">
        <v>0</v>
      </c>
      <c r="M178" s="78">
        <v>2020735</v>
      </c>
      <c r="N178" s="78">
        <v>1742417</v>
      </c>
      <c r="O178" s="78">
        <v>0</v>
      </c>
      <c r="P178" s="78">
        <v>125811</v>
      </c>
      <c r="Q178" s="78">
        <v>9867515</v>
      </c>
      <c r="R178" s="155">
        <v>238</v>
      </c>
      <c r="S178" s="155">
        <v>644</v>
      </c>
      <c r="T178" s="156">
        <v>2</v>
      </c>
    </row>
    <row r="179" spans="1:20">
      <c r="A179" s="158">
        <v>66</v>
      </c>
      <c r="B179" s="174" t="s">
        <v>173</v>
      </c>
      <c r="C179" s="154" t="s">
        <v>263</v>
      </c>
      <c r="D179" s="179" t="s">
        <v>4</v>
      </c>
      <c r="E179" s="78">
        <v>1640697</v>
      </c>
      <c r="F179" s="78">
        <v>0</v>
      </c>
      <c r="G179" s="78">
        <v>671816</v>
      </c>
      <c r="H179" s="78">
        <v>81767</v>
      </c>
      <c r="I179" s="78">
        <v>2294372</v>
      </c>
      <c r="J179" s="78">
        <v>5744</v>
      </c>
      <c r="K179" s="78">
        <v>855000</v>
      </c>
      <c r="L179" s="78">
        <v>0</v>
      </c>
      <c r="M179" s="78">
        <v>2379670</v>
      </c>
      <c r="N179" s="78">
        <v>1742417</v>
      </c>
      <c r="O179" s="78">
        <v>0</v>
      </c>
      <c r="P179" s="78">
        <v>125811</v>
      </c>
      <c r="Q179" s="78">
        <v>9797294</v>
      </c>
      <c r="R179" s="155">
        <v>189</v>
      </c>
      <c r="S179" s="155">
        <v>170</v>
      </c>
      <c r="T179" s="156">
        <v>1</v>
      </c>
    </row>
    <row r="180" spans="1:20">
      <c r="A180" s="157">
        <v>67</v>
      </c>
      <c r="B180" s="174" t="s">
        <v>173</v>
      </c>
      <c r="C180" s="154" t="s">
        <v>263</v>
      </c>
      <c r="D180" s="179" t="s">
        <v>19</v>
      </c>
      <c r="E180" s="78">
        <v>1387753</v>
      </c>
      <c r="F180" s="78">
        <v>0</v>
      </c>
      <c r="G180" s="78">
        <v>671816</v>
      </c>
      <c r="H180" s="78">
        <v>81767</v>
      </c>
      <c r="I180" s="78">
        <v>3863230</v>
      </c>
      <c r="J180" s="78">
        <v>5744</v>
      </c>
      <c r="K180" s="78">
        <v>1186500</v>
      </c>
      <c r="L180" s="78">
        <v>0</v>
      </c>
      <c r="M180" s="78">
        <v>4917868</v>
      </c>
      <c r="N180" s="78">
        <v>1742417</v>
      </c>
      <c r="O180" s="78">
        <v>0</v>
      </c>
      <c r="P180" s="78">
        <v>125811</v>
      </c>
      <c r="Q180" s="78">
        <v>13982906</v>
      </c>
      <c r="R180" s="155">
        <v>1230</v>
      </c>
      <c r="S180" s="155">
        <v>3531</v>
      </c>
      <c r="T180" s="156">
        <v>5</v>
      </c>
    </row>
    <row r="181" spans="1:20">
      <c r="A181" s="158">
        <v>68</v>
      </c>
      <c r="B181" s="174" t="s">
        <v>173</v>
      </c>
      <c r="C181" s="154" t="s">
        <v>263</v>
      </c>
      <c r="D181" s="179" t="s">
        <v>52</v>
      </c>
      <c r="E181" s="78">
        <v>1684113</v>
      </c>
      <c r="F181" s="78">
        <v>0</v>
      </c>
      <c r="G181" s="78">
        <v>671816</v>
      </c>
      <c r="H181" s="78">
        <v>81767</v>
      </c>
      <c r="I181" s="78">
        <v>2929808</v>
      </c>
      <c r="J181" s="78">
        <v>5744</v>
      </c>
      <c r="K181" s="78">
        <v>840000</v>
      </c>
      <c r="L181" s="78">
        <v>0</v>
      </c>
      <c r="M181" s="78">
        <v>4604448</v>
      </c>
      <c r="N181" s="78">
        <v>1742417</v>
      </c>
      <c r="O181" s="78">
        <v>0</v>
      </c>
      <c r="P181" s="78">
        <v>125811</v>
      </c>
      <c r="Q181" s="78">
        <v>12685924</v>
      </c>
      <c r="R181" s="155">
        <v>1730</v>
      </c>
      <c r="S181" s="155">
        <v>4056</v>
      </c>
      <c r="T181" s="156">
        <v>8</v>
      </c>
    </row>
    <row r="182" spans="1:20">
      <c r="A182" s="157">
        <v>69</v>
      </c>
      <c r="B182" s="174" t="s">
        <v>173</v>
      </c>
      <c r="C182" s="154" t="s">
        <v>263</v>
      </c>
      <c r="D182" s="179" t="s">
        <v>44</v>
      </c>
      <c r="E182" s="78">
        <v>2940423</v>
      </c>
      <c r="F182" s="78">
        <v>0</v>
      </c>
      <c r="G182" s="78">
        <v>671816</v>
      </c>
      <c r="H182" s="78">
        <v>81767</v>
      </c>
      <c r="I182" s="78">
        <v>5465671</v>
      </c>
      <c r="J182" s="78">
        <v>5744</v>
      </c>
      <c r="K182" s="78">
        <v>2530000</v>
      </c>
      <c r="L182" s="78">
        <v>0</v>
      </c>
      <c r="M182" s="78">
        <v>5470436</v>
      </c>
      <c r="N182" s="78">
        <v>1742417</v>
      </c>
      <c r="O182" s="78">
        <v>0</v>
      </c>
      <c r="P182" s="78">
        <v>125811</v>
      </c>
      <c r="Q182" s="78">
        <v>19034085</v>
      </c>
      <c r="R182" s="155">
        <v>1734</v>
      </c>
      <c r="S182" s="155">
        <v>4606</v>
      </c>
      <c r="T182" s="156">
        <v>9</v>
      </c>
    </row>
    <row r="183" spans="1:20">
      <c r="A183" s="158">
        <v>70</v>
      </c>
      <c r="B183" s="174" t="s">
        <v>173</v>
      </c>
      <c r="C183" s="154" t="s">
        <v>425</v>
      </c>
      <c r="D183" s="179" t="s">
        <v>427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78">
        <v>0</v>
      </c>
      <c r="R183" s="155">
        <v>0</v>
      </c>
      <c r="S183" s="155">
        <v>0</v>
      </c>
      <c r="T183" s="156">
        <v>0</v>
      </c>
    </row>
    <row r="184" spans="1:20">
      <c r="A184" s="157">
        <v>71</v>
      </c>
      <c r="B184" s="174" t="s">
        <v>173</v>
      </c>
      <c r="C184" s="154" t="s">
        <v>425</v>
      </c>
      <c r="D184" s="179" t="s">
        <v>4</v>
      </c>
      <c r="E184" s="78">
        <v>2912087</v>
      </c>
      <c r="F184" s="78">
        <v>0</v>
      </c>
      <c r="G184" s="78">
        <v>277507</v>
      </c>
      <c r="H184" s="78">
        <v>302757</v>
      </c>
      <c r="I184" s="78">
        <v>3648633</v>
      </c>
      <c r="J184" s="78">
        <v>101230</v>
      </c>
      <c r="K184" s="78">
        <v>738991</v>
      </c>
      <c r="L184" s="78">
        <v>2931485</v>
      </c>
      <c r="M184" s="78">
        <v>989980</v>
      </c>
      <c r="N184" s="78">
        <v>1344197</v>
      </c>
      <c r="O184" s="78">
        <v>0</v>
      </c>
      <c r="P184" s="78">
        <v>0</v>
      </c>
      <c r="Q184" s="78">
        <v>13246867</v>
      </c>
      <c r="R184" s="155">
        <v>412</v>
      </c>
      <c r="S184" s="155">
        <v>446</v>
      </c>
      <c r="T184" s="156">
        <v>3</v>
      </c>
    </row>
    <row r="185" spans="1:20">
      <c r="A185" s="158">
        <v>72</v>
      </c>
      <c r="B185" s="174" t="s">
        <v>173</v>
      </c>
      <c r="C185" s="154" t="s">
        <v>425</v>
      </c>
      <c r="D185" s="179" t="s">
        <v>428</v>
      </c>
      <c r="E185" s="78">
        <v>6002282</v>
      </c>
      <c r="F185" s="78">
        <v>0</v>
      </c>
      <c r="G185" s="78">
        <v>629331</v>
      </c>
      <c r="H185" s="78">
        <v>633658</v>
      </c>
      <c r="I185" s="78">
        <v>3931287</v>
      </c>
      <c r="J185" s="78">
        <v>181139</v>
      </c>
      <c r="K185" s="78">
        <v>988472</v>
      </c>
      <c r="L185" s="78">
        <v>1148641</v>
      </c>
      <c r="M185" s="78">
        <v>1012548</v>
      </c>
      <c r="N185" s="78">
        <v>373692</v>
      </c>
      <c r="O185" s="78">
        <v>0</v>
      </c>
      <c r="P185" s="78">
        <v>0</v>
      </c>
      <c r="Q185" s="78">
        <v>14901050</v>
      </c>
      <c r="R185" s="155">
        <v>65</v>
      </c>
      <c r="S185" s="155">
        <v>39</v>
      </c>
      <c r="T185" s="156">
        <v>1</v>
      </c>
    </row>
    <row r="186" spans="1:20">
      <c r="A186" s="157">
        <v>73</v>
      </c>
      <c r="B186" s="174" t="s">
        <v>173</v>
      </c>
      <c r="C186" s="154" t="s">
        <v>266</v>
      </c>
      <c r="D186" s="179" t="s">
        <v>3</v>
      </c>
      <c r="E186" s="78">
        <v>422000</v>
      </c>
      <c r="F186" s="78">
        <v>0</v>
      </c>
      <c r="G186" s="78">
        <v>39100</v>
      </c>
      <c r="H186" s="78">
        <v>87300</v>
      </c>
      <c r="I186" s="78">
        <v>170000</v>
      </c>
      <c r="J186" s="78">
        <v>0</v>
      </c>
      <c r="K186" s="78">
        <v>316000</v>
      </c>
      <c r="L186" s="78">
        <v>85500</v>
      </c>
      <c r="M186" s="78">
        <v>0</v>
      </c>
      <c r="N186" s="78">
        <v>90100</v>
      </c>
      <c r="O186" s="78">
        <v>0</v>
      </c>
      <c r="P186" s="78">
        <v>0</v>
      </c>
      <c r="Q186" s="78">
        <v>1210000</v>
      </c>
      <c r="R186" s="155">
        <v>75</v>
      </c>
      <c r="S186" s="155">
        <v>17</v>
      </c>
      <c r="T186" s="156">
        <v>1</v>
      </c>
    </row>
    <row r="187" spans="1:20">
      <c r="A187" s="158">
        <v>74</v>
      </c>
      <c r="B187" s="174" t="s">
        <v>173</v>
      </c>
      <c r="C187" s="154" t="s">
        <v>266</v>
      </c>
      <c r="D187" s="179" t="s">
        <v>26</v>
      </c>
      <c r="E187" s="78">
        <v>116000</v>
      </c>
      <c r="F187" s="78">
        <v>0</v>
      </c>
      <c r="G187" s="78">
        <v>23450</v>
      </c>
      <c r="H187" s="78">
        <v>64500</v>
      </c>
      <c r="I187" s="78">
        <v>79000</v>
      </c>
      <c r="J187" s="78">
        <v>0</v>
      </c>
      <c r="K187" s="78">
        <v>107250</v>
      </c>
      <c r="L187" s="78">
        <v>0</v>
      </c>
      <c r="M187" s="78">
        <v>36000</v>
      </c>
      <c r="N187" s="78">
        <v>88200</v>
      </c>
      <c r="O187" s="78">
        <v>0</v>
      </c>
      <c r="P187" s="78">
        <v>0</v>
      </c>
      <c r="Q187" s="78">
        <v>514400</v>
      </c>
      <c r="R187" s="155">
        <v>19</v>
      </c>
      <c r="S187" s="155">
        <v>12</v>
      </c>
      <c r="T187" s="156">
        <v>2</v>
      </c>
    </row>
    <row r="188" spans="1:20">
      <c r="A188" s="157">
        <v>75</v>
      </c>
      <c r="B188" s="174" t="s">
        <v>173</v>
      </c>
      <c r="C188" s="154" t="s">
        <v>266</v>
      </c>
      <c r="D188" s="179" t="s">
        <v>27</v>
      </c>
      <c r="E188" s="78">
        <v>117000</v>
      </c>
      <c r="F188" s="78">
        <v>0</v>
      </c>
      <c r="G188" s="78">
        <v>28250</v>
      </c>
      <c r="H188" s="78">
        <v>102500</v>
      </c>
      <c r="I188" s="78">
        <v>79200</v>
      </c>
      <c r="J188" s="78">
        <v>0</v>
      </c>
      <c r="K188" s="78">
        <v>131200</v>
      </c>
      <c r="L188" s="78">
        <v>0</v>
      </c>
      <c r="M188" s="78">
        <v>36000</v>
      </c>
      <c r="N188" s="78">
        <v>86200</v>
      </c>
      <c r="O188" s="78">
        <v>0</v>
      </c>
      <c r="P188" s="78">
        <v>0</v>
      </c>
      <c r="Q188" s="78">
        <v>580350</v>
      </c>
      <c r="R188" s="155">
        <v>11</v>
      </c>
      <c r="S188" s="155">
        <v>8</v>
      </c>
      <c r="T188" s="156">
        <v>1</v>
      </c>
    </row>
    <row r="189" spans="1:20">
      <c r="A189" s="158">
        <v>76</v>
      </c>
      <c r="B189" s="174" t="s">
        <v>173</v>
      </c>
      <c r="C189" s="154" t="s">
        <v>266</v>
      </c>
      <c r="D189" s="179" t="s">
        <v>35</v>
      </c>
      <c r="E189" s="78">
        <v>351600</v>
      </c>
      <c r="F189" s="78">
        <v>0</v>
      </c>
      <c r="G189" s="78">
        <v>29800</v>
      </c>
      <c r="H189" s="78">
        <v>89800</v>
      </c>
      <c r="I189" s="78">
        <v>112000</v>
      </c>
      <c r="J189" s="78">
        <v>0</v>
      </c>
      <c r="K189" s="78">
        <v>247200</v>
      </c>
      <c r="L189" s="78">
        <v>36670</v>
      </c>
      <c r="M189" s="78">
        <v>27000</v>
      </c>
      <c r="N189" s="78">
        <v>88200</v>
      </c>
      <c r="O189" s="78">
        <v>0</v>
      </c>
      <c r="P189" s="78">
        <v>0</v>
      </c>
      <c r="Q189" s="78">
        <v>982270</v>
      </c>
      <c r="R189" s="155">
        <v>75</v>
      </c>
      <c r="S189" s="155">
        <v>45</v>
      </c>
      <c r="T189" s="156">
        <v>2</v>
      </c>
    </row>
    <row r="190" spans="1:20">
      <c r="A190" s="157">
        <v>77</v>
      </c>
      <c r="B190" s="174" t="s">
        <v>173</v>
      </c>
      <c r="C190" s="154" t="s">
        <v>429</v>
      </c>
      <c r="D190" s="179" t="s">
        <v>26</v>
      </c>
      <c r="E190" s="78">
        <v>700000</v>
      </c>
      <c r="F190" s="78">
        <v>0</v>
      </c>
      <c r="G190" s="78">
        <v>21800</v>
      </c>
      <c r="H190" s="78">
        <v>33000</v>
      </c>
      <c r="I190" s="78">
        <v>11000</v>
      </c>
      <c r="J190" s="78">
        <v>0</v>
      </c>
      <c r="K190" s="78">
        <v>162945</v>
      </c>
      <c r="L190" s="78">
        <v>0</v>
      </c>
      <c r="M190" s="78">
        <v>0</v>
      </c>
      <c r="N190" s="78">
        <v>0</v>
      </c>
      <c r="O190" s="78">
        <v>15000</v>
      </c>
      <c r="P190" s="78">
        <v>0</v>
      </c>
      <c r="Q190" s="78">
        <v>943745</v>
      </c>
      <c r="R190" s="155">
        <v>1</v>
      </c>
      <c r="S190" s="155">
        <v>1</v>
      </c>
      <c r="T190" s="156">
        <v>1</v>
      </c>
    </row>
    <row r="191" spans="1:20">
      <c r="A191" s="158">
        <v>78</v>
      </c>
      <c r="B191" s="174" t="s">
        <v>173</v>
      </c>
      <c r="C191" s="154" t="s">
        <v>429</v>
      </c>
      <c r="D191" s="179" t="s">
        <v>33</v>
      </c>
      <c r="E191" s="78">
        <v>220000</v>
      </c>
      <c r="F191" s="78">
        <v>0</v>
      </c>
      <c r="G191" s="78">
        <v>21800</v>
      </c>
      <c r="H191" s="78">
        <v>33000</v>
      </c>
      <c r="I191" s="78">
        <v>16000</v>
      </c>
      <c r="J191" s="78">
        <v>0</v>
      </c>
      <c r="K191" s="78">
        <v>220455</v>
      </c>
      <c r="L191" s="78">
        <v>0</v>
      </c>
      <c r="M191" s="78">
        <v>0</v>
      </c>
      <c r="N191" s="78">
        <v>0</v>
      </c>
      <c r="O191" s="78">
        <v>15000</v>
      </c>
      <c r="P191" s="78">
        <v>0</v>
      </c>
      <c r="Q191" s="78">
        <v>526255</v>
      </c>
      <c r="R191" s="155">
        <v>246</v>
      </c>
      <c r="S191" s="155">
        <v>329</v>
      </c>
      <c r="T191" s="156">
        <v>2</v>
      </c>
    </row>
    <row r="192" spans="1:20">
      <c r="A192" s="157">
        <v>79</v>
      </c>
      <c r="B192" s="174" t="s">
        <v>173</v>
      </c>
      <c r="C192" s="154" t="s">
        <v>429</v>
      </c>
      <c r="D192" s="179" t="s">
        <v>35</v>
      </c>
      <c r="E192" s="78">
        <v>220000</v>
      </c>
      <c r="F192" s="78">
        <v>0</v>
      </c>
      <c r="G192" s="78">
        <v>21800</v>
      </c>
      <c r="H192" s="78">
        <v>33000</v>
      </c>
      <c r="I192" s="78">
        <v>16000</v>
      </c>
      <c r="J192" s="78">
        <v>0</v>
      </c>
      <c r="K192" s="78">
        <v>220455</v>
      </c>
      <c r="L192" s="78">
        <v>0</v>
      </c>
      <c r="M192" s="78">
        <v>0</v>
      </c>
      <c r="N192" s="78">
        <v>0</v>
      </c>
      <c r="O192" s="78">
        <v>15000</v>
      </c>
      <c r="P192" s="78">
        <v>0</v>
      </c>
      <c r="Q192" s="78">
        <v>526255</v>
      </c>
      <c r="R192" s="155">
        <v>64</v>
      </c>
      <c r="S192" s="155">
        <v>92</v>
      </c>
      <c r="T192" s="156">
        <v>1</v>
      </c>
    </row>
    <row r="193" spans="1:20">
      <c r="A193" s="158">
        <v>80</v>
      </c>
      <c r="B193" s="174" t="s">
        <v>173</v>
      </c>
      <c r="C193" s="154" t="s">
        <v>259</v>
      </c>
      <c r="D193" s="179" t="s">
        <v>30</v>
      </c>
      <c r="E193" s="78">
        <v>495746</v>
      </c>
      <c r="F193" s="78">
        <v>0</v>
      </c>
      <c r="G193" s="78">
        <v>266900</v>
      </c>
      <c r="H193" s="78">
        <v>16400</v>
      </c>
      <c r="I193" s="78">
        <v>287900</v>
      </c>
      <c r="J193" s="78">
        <v>0</v>
      </c>
      <c r="K193" s="78">
        <v>769700</v>
      </c>
      <c r="L193" s="78">
        <v>260000</v>
      </c>
      <c r="M193" s="78">
        <v>0</v>
      </c>
      <c r="N193" s="78">
        <v>500966</v>
      </c>
      <c r="O193" s="78">
        <v>0</v>
      </c>
      <c r="P193" s="78">
        <v>0</v>
      </c>
      <c r="Q193" s="78">
        <v>2597612</v>
      </c>
      <c r="R193" s="155">
        <v>66</v>
      </c>
      <c r="S193" s="155">
        <v>25</v>
      </c>
      <c r="T193" s="156">
        <v>1</v>
      </c>
    </row>
    <row r="194" spans="1:20">
      <c r="A194" s="157">
        <v>81</v>
      </c>
      <c r="B194" s="174" t="s">
        <v>173</v>
      </c>
      <c r="C194" s="154" t="s">
        <v>259</v>
      </c>
      <c r="D194" s="179" t="s">
        <v>45</v>
      </c>
      <c r="E194" s="78">
        <v>235617</v>
      </c>
      <c r="F194" s="78">
        <v>0</v>
      </c>
      <c r="G194" s="78">
        <v>79221</v>
      </c>
      <c r="H194" s="78">
        <v>16975</v>
      </c>
      <c r="I194" s="78">
        <v>146591</v>
      </c>
      <c r="J194" s="78">
        <v>0</v>
      </c>
      <c r="K194" s="78">
        <v>481698</v>
      </c>
      <c r="L194" s="78">
        <v>234000</v>
      </c>
      <c r="M194" s="78">
        <v>0</v>
      </c>
      <c r="N194" s="78">
        <v>500966</v>
      </c>
      <c r="O194" s="78">
        <v>0</v>
      </c>
      <c r="P194" s="78">
        <v>0</v>
      </c>
      <c r="Q194" s="78">
        <v>1695068</v>
      </c>
      <c r="R194" s="155">
        <v>544</v>
      </c>
      <c r="S194" s="155">
        <v>146</v>
      </c>
      <c r="T194" s="156">
        <v>2</v>
      </c>
    </row>
    <row r="195" spans="1:20">
      <c r="A195" s="158">
        <v>82</v>
      </c>
      <c r="B195" s="174" t="s">
        <v>173</v>
      </c>
      <c r="C195" s="154" t="s">
        <v>259</v>
      </c>
      <c r="D195" s="179" t="s">
        <v>37</v>
      </c>
      <c r="E195" s="78">
        <v>278486</v>
      </c>
      <c r="F195" s="78">
        <v>0</v>
      </c>
      <c r="G195" s="78">
        <v>86000</v>
      </c>
      <c r="H195" s="78">
        <v>10891</v>
      </c>
      <c r="I195" s="78">
        <v>156000</v>
      </c>
      <c r="J195" s="78">
        <v>0</v>
      </c>
      <c r="K195" s="78">
        <v>386785</v>
      </c>
      <c r="L195" s="78">
        <v>220000</v>
      </c>
      <c r="M195" s="78">
        <v>0</v>
      </c>
      <c r="N195" s="78">
        <v>500966</v>
      </c>
      <c r="O195" s="78">
        <v>0</v>
      </c>
      <c r="P195" s="78">
        <v>0</v>
      </c>
      <c r="Q195" s="78">
        <v>1639128</v>
      </c>
      <c r="R195" s="155">
        <v>97</v>
      </c>
      <c r="S195" s="155">
        <v>23</v>
      </c>
      <c r="T195" s="156">
        <v>1</v>
      </c>
    </row>
    <row r="196" spans="1:20">
      <c r="A196" s="157">
        <v>83</v>
      </c>
      <c r="B196" s="174" t="s">
        <v>173</v>
      </c>
      <c r="C196" s="154" t="s">
        <v>259</v>
      </c>
      <c r="D196" s="179" t="s">
        <v>33</v>
      </c>
      <c r="E196" s="78">
        <v>307446</v>
      </c>
      <c r="F196" s="78">
        <v>0</v>
      </c>
      <c r="G196" s="78">
        <v>120811</v>
      </c>
      <c r="H196" s="78">
        <v>17528</v>
      </c>
      <c r="I196" s="78">
        <v>564889</v>
      </c>
      <c r="J196" s="78">
        <v>0</v>
      </c>
      <c r="K196" s="78">
        <v>431447</v>
      </c>
      <c r="L196" s="78">
        <v>90000</v>
      </c>
      <c r="M196" s="78">
        <v>0</v>
      </c>
      <c r="N196" s="78">
        <v>159966</v>
      </c>
      <c r="O196" s="78">
        <v>0</v>
      </c>
      <c r="P196" s="78">
        <v>0</v>
      </c>
      <c r="Q196" s="78">
        <v>1692087</v>
      </c>
      <c r="R196" s="155">
        <v>80</v>
      </c>
      <c r="S196" s="155">
        <v>31</v>
      </c>
      <c r="T196" s="156">
        <v>1</v>
      </c>
    </row>
    <row r="197" spans="1:20">
      <c r="A197" s="158">
        <v>84</v>
      </c>
      <c r="B197" s="174" t="s">
        <v>173</v>
      </c>
      <c r="C197" s="154" t="s">
        <v>259</v>
      </c>
      <c r="D197" s="179" t="s">
        <v>35</v>
      </c>
      <c r="E197" s="78">
        <v>304542</v>
      </c>
      <c r="F197" s="78">
        <v>0</v>
      </c>
      <c r="G197" s="78">
        <v>43875</v>
      </c>
      <c r="H197" s="78">
        <v>4304</v>
      </c>
      <c r="I197" s="78">
        <v>228214</v>
      </c>
      <c r="J197" s="78">
        <v>0</v>
      </c>
      <c r="K197" s="78">
        <v>289999</v>
      </c>
      <c r="L197" s="78">
        <v>154800</v>
      </c>
      <c r="M197" s="78">
        <v>0</v>
      </c>
      <c r="N197" s="78">
        <v>500966</v>
      </c>
      <c r="O197" s="78">
        <v>0</v>
      </c>
      <c r="P197" s="78">
        <v>0</v>
      </c>
      <c r="Q197" s="78">
        <v>1526700</v>
      </c>
      <c r="R197" s="155">
        <v>149</v>
      </c>
      <c r="S197" s="155">
        <v>36</v>
      </c>
      <c r="T197" s="156">
        <v>1</v>
      </c>
    </row>
    <row r="198" spans="1:20">
      <c r="A198" s="157">
        <v>85</v>
      </c>
      <c r="B198" s="174" t="s">
        <v>173</v>
      </c>
      <c r="C198" s="154" t="s">
        <v>431</v>
      </c>
      <c r="D198" s="179" t="s">
        <v>46</v>
      </c>
      <c r="E198" s="78">
        <v>475541</v>
      </c>
      <c r="F198" s="78">
        <v>0</v>
      </c>
      <c r="G198" s="78">
        <v>38918</v>
      </c>
      <c r="H198" s="78">
        <v>208214</v>
      </c>
      <c r="I198" s="78">
        <v>380174</v>
      </c>
      <c r="J198" s="78">
        <v>45268</v>
      </c>
      <c r="K198" s="78">
        <v>979901</v>
      </c>
      <c r="L198" s="78">
        <v>0</v>
      </c>
      <c r="M198" s="78">
        <v>0</v>
      </c>
      <c r="N198" s="78">
        <v>79097</v>
      </c>
      <c r="O198" s="78">
        <v>0</v>
      </c>
      <c r="P198" s="78">
        <v>0</v>
      </c>
      <c r="Q198" s="78">
        <v>2207113</v>
      </c>
      <c r="R198" s="155">
        <v>187</v>
      </c>
      <c r="S198" s="155">
        <v>65</v>
      </c>
      <c r="T198" s="156">
        <v>1</v>
      </c>
    </row>
    <row r="199" spans="1:20">
      <c r="A199" s="158">
        <v>86</v>
      </c>
      <c r="B199" s="174" t="s">
        <v>173</v>
      </c>
      <c r="C199" s="154" t="s">
        <v>433</v>
      </c>
      <c r="D199" s="179" t="s">
        <v>435</v>
      </c>
      <c r="E199" s="78">
        <v>150000</v>
      </c>
      <c r="F199" s="78">
        <v>0</v>
      </c>
      <c r="G199" s="78">
        <v>0</v>
      </c>
      <c r="H199" s="78">
        <v>21000</v>
      </c>
      <c r="I199" s="78">
        <v>80000</v>
      </c>
      <c r="J199" s="78">
        <v>0</v>
      </c>
      <c r="K199" s="78">
        <v>192000</v>
      </c>
      <c r="L199" s="78">
        <v>0</v>
      </c>
      <c r="M199" s="78">
        <v>0</v>
      </c>
      <c r="N199" s="78">
        <v>277000</v>
      </c>
      <c r="O199" s="78">
        <v>0</v>
      </c>
      <c r="P199" s="78">
        <v>0</v>
      </c>
      <c r="Q199" s="78">
        <v>720000</v>
      </c>
      <c r="R199" s="155">
        <v>217</v>
      </c>
      <c r="S199" s="155">
        <v>217</v>
      </c>
      <c r="T199" s="156">
        <v>1</v>
      </c>
    </row>
    <row r="200" spans="1:20">
      <c r="A200" s="157">
        <v>87</v>
      </c>
      <c r="B200" s="174" t="s">
        <v>173</v>
      </c>
      <c r="C200" s="154" t="s">
        <v>433</v>
      </c>
      <c r="D200" s="179" t="s">
        <v>35</v>
      </c>
      <c r="E200" s="78">
        <v>270000</v>
      </c>
      <c r="F200" s="78">
        <v>0</v>
      </c>
      <c r="G200" s="78">
        <v>0</v>
      </c>
      <c r="H200" s="78">
        <v>21000</v>
      </c>
      <c r="I200" s="78">
        <v>80000</v>
      </c>
      <c r="J200" s="78">
        <v>0</v>
      </c>
      <c r="K200" s="78">
        <v>0</v>
      </c>
      <c r="L200" s="78">
        <v>0</v>
      </c>
      <c r="M200" s="78">
        <v>0</v>
      </c>
      <c r="N200" s="78">
        <v>277000</v>
      </c>
      <c r="O200" s="78">
        <v>0</v>
      </c>
      <c r="P200" s="78">
        <v>0</v>
      </c>
      <c r="Q200" s="78">
        <v>648000</v>
      </c>
      <c r="R200" s="155">
        <v>228</v>
      </c>
      <c r="S200" s="155">
        <v>228</v>
      </c>
      <c r="T200" s="156">
        <v>1</v>
      </c>
    </row>
    <row r="201" spans="1:20">
      <c r="A201" s="158">
        <v>88</v>
      </c>
      <c r="B201" s="174" t="s">
        <v>173</v>
      </c>
      <c r="C201" s="154" t="s">
        <v>265</v>
      </c>
      <c r="D201" s="179" t="s">
        <v>47</v>
      </c>
      <c r="E201" s="78">
        <v>1689448</v>
      </c>
      <c r="F201" s="78">
        <v>0</v>
      </c>
      <c r="G201" s="78">
        <v>177609</v>
      </c>
      <c r="H201" s="78">
        <v>89312</v>
      </c>
      <c r="I201" s="78">
        <v>564211</v>
      </c>
      <c r="J201" s="78">
        <v>7474</v>
      </c>
      <c r="K201" s="78">
        <v>821750</v>
      </c>
      <c r="L201" s="78">
        <v>878333</v>
      </c>
      <c r="M201" s="78">
        <v>0</v>
      </c>
      <c r="N201" s="78">
        <v>184625</v>
      </c>
      <c r="O201" s="78">
        <v>30916</v>
      </c>
      <c r="P201" s="78">
        <v>47120</v>
      </c>
      <c r="Q201" s="78">
        <v>4490798</v>
      </c>
      <c r="R201" s="155">
        <v>139</v>
      </c>
      <c r="S201" s="155">
        <v>65</v>
      </c>
      <c r="T201" s="156">
        <v>1</v>
      </c>
    </row>
    <row r="202" spans="1:20">
      <c r="A202" s="157">
        <v>89</v>
      </c>
      <c r="B202" s="174" t="s">
        <v>173</v>
      </c>
      <c r="C202" s="154" t="s">
        <v>265</v>
      </c>
      <c r="D202" s="179" t="s">
        <v>167</v>
      </c>
      <c r="E202" s="78">
        <v>1134693</v>
      </c>
      <c r="F202" s="78">
        <v>0</v>
      </c>
      <c r="G202" s="78">
        <v>69511</v>
      </c>
      <c r="H202" s="78">
        <v>7421</v>
      </c>
      <c r="I202" s="78">
        <v>116122</v>
      </c>
      <c r="J202" s="78">
        <v>968</v>
      </c>
      <c r="K202" s="78">
        <v>591040</v>
      </c>
      <c r="L202" s="78">
        <v>0</v>
      </c>
      <c r="M202" s="78">
        <v>0</v>
      </c>
      <c r="N202" s="78">
        <v>110399</v>
      </c>
      <c r="O202" s="78">
        <v>18487</v>
      </c>
      <c r="P202" s="78">
        <v>28176</v>
      </c>
      <c r="Q202" s="78">
        <v>2076817</v>
      </c>
      <c r="R202" s="155">
        <v>83</v>
      </c>
      <c r="S202" s="155">
        <v>39</v>
      </c>
      <c r="T202" s="156">
        <v>1</v>
      </c>
    </row>
    <row r="203" spans="1:20">
      <c r="A203" s="158">
        <v>90</v>
      </c>
      <c r="B203" s="174" t="s">
        <v>173</v>
      </c>
      <c r="C203" s="154" t="s">
        <v>265</v>
      </c>
      <c r="D203" s="179" t="s">
        <v>3</v>
      </c>
      <c r="E203" s="78">
        <v>575329</v>
      </c>
      <c r="F203" s="78">
        <v>0</v>
      </c>
      <c r="G203" s="78">
        <v>44913</v>
      </c>
      <c r="H203" s="78">
        <v>44311</v>
      </c>
      <c r="I203" s="78">
        <v>212018</v>
      </c>
      <c r="J203" s="78">
        <v>407</v>
      </c>
      <c r="K203" s="78">
        <v>761676</v>
      </c>
      <c r="L203" s="78">
        <v>299110</v>
      </c>
      <c r="M203" s="78">
        <v>0</v>
      </c>
      <c r="N203" s="78">
        <v>542150</v>
      </c>
      <c r="O203" s="78">
        <v>90786</v>
      </c>
      <c r="P203" s="78">
        <v>138367</v>
      </c>
      <c r="Q203" s="78">
        <v>2709067</v>
      </c>
      <c r="R203" s="155">
        <v>561</v>
      </c>
      <c r="S203" s="155">
        <v>199</v>
      </c>
      <c r="T203" s="156">
        <v>2</v>
      </c>
    </row>
    <row r="204" spans="1:20">
      <c r="A204" s="157">
        <v>91</v>
      </c>
      <c r="B204" s="174" t="s">
        <v>173</v>
      </c>
      <c r="C204" s="154" t="s">
        <v>277</v>
      </c>
      <c r="D204" s="179" t="s">
        <v>26</v>
      </c>
      <c r="E204" s="78">
        <v>118000</v>
      </c>
      <c r="F204" s="78">
        <v>0</v>
      </c>
      <c r="G204" s="78">
        <v>3050</v>
      </c>
      <c r="H204" s="78">
        <v>29400</v>
      </c>
      <c r="I204" s="78">
        <v>73100</v>
      </c>
      <c r="J204" s="78">
        <v>30000</v>
      </c>
      <c r="K204" s="78">
        <v>141000</v>
      </c>
      <c r="L204" s="78">
        <v>14800</v>
      </c>
      <c r="M204" s="78">
        <v>0</v>
      </c>
      <c r="N204" s="78">
        <v>34500</v>
      </c>
      <c r="O204" s="78">
        <v>107000</v>
      </c>
      <c r="P204" s="78">
        <v>18000</v>
      </c>
      <c r="Q204" s="78">
        <v>568850</v>
      </c>
      <c r="R204" s="155">
        <v>338</v>
      </c>
      <c r="S204" s="155">
        <v>350</v>
      </c>
      <c r="T204" s="156">
        <v>1</v>
      </c>
    </row>
    <row r="205" spans="1:20">
      <c r="A205" s="158">
        <v>92</v>
      </c>
      <c r="B205" s="174" t="s">
        <v>173</v>
      </c>
      <c r="C205" s="154" t="s">
        <v>277</v>
      </c>
      <c r="D205" s="179" t="s">
        <v>36</v>
      </c>
      <c r="E205" s="78">
        <v>141000</v>
      </c>
      <c r="F205" s="78">
        <v>0</v>
      </c>
      <c r="G205" s="78">
        <v>3860</v>
      </c>
      <c r="H205" s="78">
        <v>22450</v>
      </c>
      <c r="I205" s="78">
        <v>128600</v>
      </c>
      <c r="J205" s="78">
        <v>30000</v>
      </c>
      <c r="K205" s="78">
        <v>141500</v>
      </c>
      <c r="L205" s="78">
        <v>0</v>
      </c>
      <c r="M205" s="78">
        <v>0</v>
      </c>
      <c r="N205" s="78">
        <v>94700</v>
      </c>
      <c r="O205" s="78">
        <v>161500</v>
      </c>
      <c r="P205" s="78">
        <v>18000</v>
      </c>
      <c r="Q205" s="78">
        <v>741610</v>
      </c>
      <c r="R205" s="155">
        <v>178</v>
      </c>
      <c r="S205" s="155">
        <v>168</v>
      </c>
      <c r="T205" s="156">
        <v>1</v>
      </c>
    </row>
    <row r="206" spans="1:20">
      <c r="A206" s="157">
        <v>93</v>
      </c>
      <c r="B206" s="174" t="s">
        <v>173</v>
      </c>
      <c r="C206" s="154" t="s">
        <v>277</v>
      </c>
      <c r="D206" s="179" t="s">
        <v>32</v>
      </c>
      <c r="E206" s="78">
        <v>124000</v>
      </c>
      <c r="F206" s="78">
        <v>0</v>
      </c>
      <c r="G206" s="78">
        <v>3050</v>
      </c>
      <c r="H206" s="78">
        <v>37590</v>
      </c>
      <c r="I206" s="78">
        <v>98680</v>
      </c>
      <c r="J206" s="78">
        <v>30000</v>
      </c>
      <c r="K206" s="78">
        <v>285000</v>
      </c>
      <c r="L206" s="78">
        <v>40125</v>
      </c>
      <c r="M206" s="78">
        <v>0</v>
      </c>
      <c r="N206" s="78">
        <v>55125</v>
      </c>
      <c r="O206" s="78">
        <v>93100</v>
      </c>
      <c r="P206" s="78">
        <v>18000</v>
      </c>
      <c r="Q206" s="78">
        <v>784670</v>
      </c>
      <c r="R206" s="155">
        <v>195</v>
      </c>
      <c r="S206" s="155">
        <v>160</v>
      </c>
      <c r="T206" s="156">
        <v>1</v>
      </c>
    </row>
    <row r="207" spans="1:20">
      <c r="A207" s="158">
        <v>94</v>
      </c>
      <c r="B207" s="174" t="s">
        <v>173</v>
      </c>
      <c r="C207" s="154" t="s">
        <v>277</v>
      </c>
      <c r="D207" s="179" t="s">
        <v>35</v>
      </c>
      <c r="E207" s="78">
        <v>321000</v>
      </c>
      <c r="F207" s="78">
        <v>0</v>
      </c>
      <c r="G207" s="78">
        <v>4700</v>
      </c>
      <c r="H207" s="78">
        <v>44250</v>
      </c>
      <c r="I207" s="78">
        <v>210500</v>
      </c>
      <c r="J207" s="78">
        <v>30000</v>
      </c>
      <c r="K207" s="78">
        <v>390400</v>
      </c>
      <c r="L207" s="78">
        <v>0</v>
      </c>
      <c r="M207" s="78">
        <v>0</v>
      </c>
      <c r="N207" s="78">
        <v>60120</v>
      </c>
      <c r="O207" s="78">
        <v>75180</v>
      </c>
      <c r="P207" s="78">
        <v>18000</v>
      </c>
      <c r="Q207" s="78">
        <v>1154150</v>
      </c>
      <c r="R207" s="155">
        <v>2041</v>
      </c>
      <c r="S207" s="155">
        <v>1620</v>
      </c>
      <c r="T207" s="156">
        <v>8</v>
      </c>
    </row>
    <row r="208" spans="1:20">
      <c r="A208" s="157">
        <v>95</v>
      </c>
      <c r="B208" s="174" t="s">
        <v>173</v>
      </c>
      <c r="C208" s="154" t="s">
        <v>277</v>
      </c>
      <c r="D208" s="179" t="s">
        <v>205</v>
      </c>
      <c r="E208" s="78">
        <v>249000</v>
      </c>
      <c r="F208" s="78">
        <v>0</v>
      </c>
      <c r="G208" s="78">
        <v>3420</v>
      </c>
      <c r="H208" s="78">
        <v>37590</v>
      </c>
      <c r="I208" s="78">
        <v>98680</v>
      </c>
      <c r="J208" s="78">
        <v>30000</v>
      </c>
      <c r="K208" s="78">
        <v>280000</v>
      </c>
      <c r="L208" s="78">
        <v>32720</v>
      </c>
      <c r="M208" s="78">
        <v>0</v>
      </c>
      <c r="N208" s="78">
        <v>55120</v>
      </c>
      <c r="O208" s="78">
        <v>75180</v>
      </c>
      <c r="P208" s="78">
        <v>18000</v>
      </c>
      <c r="Q208" s="78">
        <v>879710</v>
      </c>
      <c r="R208" s="155">
        <v>195</v>
      </c>
      <c r="S208" s="155">
        <v>231</v>
      </c>
      <c r="T208" s="156">
        <v>1</v>
      </c>
    </row>
    <row r="209" spans="1:20">
      <c r="A209" s="158">
        <v>96</v>
      </c>
      <c r="B209" s="174" t="s">
        <v>173</v>
      </c>
      <c r="C209" s="154" t="s">
        <v>436</v>
      </c>
      <c r="D209" s="179" t="s">
        <v>39</v>
      </c>
      <c r="E209" s="78">
        <v>220193</v>
      </c>
      <c r="F209" s="78">
        <v>0</v>
      </c>
      <c r="G209" s="78">
        <v>57864</v>
      </c>
      <c r="H209" s="78">
        <v>51199</v>
      </c>
      <c r="I209" s="78">
        <v>206804</v>
      </c>
      <c r="J209" s="78">
        <v>2707</v>
      </c>
      <c r="K209" s="78">
        <v>100845</v>
      </c>
      <c r="L209" s="78">
        <v>176569</v>
      </c>
      <c r="M209" s="78">
        <v>0</v>
      </c>
      <c r="N209" s="78">
        <v>182770</v>
      </c>
      <c r="O209" s="78">
        <v>0</v>
      </c>
      <c r="P209" s="78">
        <v>95238</v>
      </c>
      <c r="Q209" s="78">
        <v>1094189</v>
      </c>
      <c r="R209" s="155">
        <v>1103</v>
      </c>
      <c r="S209" s="155">
        <v>533</v>
      </c>
      <c r="T209" s="156">
        <v>3</v>
      </c>
    </row>
    <row r="210" spans="1:20">
      <c r="A210" s="157">
        <v>97</v>
      </c>
      <c r="B210" s="174" t="s">
        <v>173</v>
      </c>
      <c r="C210" s="154" t="s">
        <v>437</v>
      </c>
      <c r="D210" s="179" t="s">
        <v>31</v>
      </c>
      <c r="E210" s="78">
        <v>4914</v>
      </c>
      <c r="F210" s="78">
        <v>0</v>
      </c>
      <c r="G210" s="78">
        <v>26563</v>
      </c>
      <c r="H210" s="78">
        <v>29476</v>
      </c>
      <c r="I210" s="78">
        <v>62100</v>
      </c>
      <c r="J210" s="78">
        <v>0</v>
      </c>
      <c r="K210" s="78">
        <v>561000</v>
      </c>
      <c r="L210" s="78">
        <v>4400</v>
      </c>
      <c r="M210" s="78">
        <v>0</v>
      </c>
      <c r="N210" s="78">
        <v>146189</v>
      </c>
      <c r="O210" s="78">
        <v>0</v>
      </c>
      <c r="P210" s="78">
        <v>0</v>
      </c>
      <c r="Q210" s="78">
        <v>834642</v>
      </c>
      <c r="R210" s="155">
        <v>320</v>
      </c>
      <c r="S210" s="155">
        <v>263</v>
      </c>
      <c r="T210" s="156">
        <v>1</v>
      </c>
    </row>
    <row r="211" spans="1:20">
      <c r="A211" s="158">
        <v>98</v>
      </c>
      <c r="B211" s="174" t="s">
        <v>173</v>
      </c>
      <c r="C211" s="154" t="s">
        <v>437</v>
      </c>
      <c r="D211" s="179" t="s">
        <v>26</v>
      </c>
      <c r="E211" s="78">
        <v>12480</v>
      </c>
      <c r="F211" s="78">
        <v>0</v>
      </c>
      <c r="G211" s="78">
        <v>59524</v>
      </c>
      <c r="H211" s="78">
        <v>75570</v>
      </c>
      <c r="I211" s="78">
        <v>57143</v>
      </c>
      <c r="J211" s="78">
        <v>0</v>
      </c>
      <c r="K211" s="78">
        <v>627000</v>
      </c>
      <c r="L211" s="78">
        <v>0</v>
      </c>
      <c r="M211" s="78">
        <v>40476</v>
      </c>
      <c r="N211" s="78">
        <v>185637</v>
      </c>
      <c r="O211" s="78">
        <v>0</v>
      </c>
      <c r="P211" s="78">
        <v>0</v>
      </c>
      <c r="Q211" s="78">
        <v>1057830</v>
      </c>
      <c r="R211" s="155">
        <v>126</v>
      </c>
      <c r="S211" s="155">
        <v>98</v>
      </c>
      <c r="T211" s="156">
        <v>1</v>
      </c>
    </row>
    <row r="212" spans="1:20">
      <c r="A212" s="157">
        <v>99</v>
      </c>
      <c r="B212" s="174" t="s">
        <v>173</v>
      </c>
      <c r="C212" s="154" t="s">
        <v>437</v>
      </c>
      <c r="D212" s="179" t="s">
        <v>36</v>
      </c>
      <c r="E212" s="78">
        <v>21107</v>
      </c>
      <c r="F212" s="78">
        <v>0</v>
      </c>
      <c r="G212" s="78">
        <v>67114</v>
      </c>
      <c r="H212" s="78">
        <v>57541</v>
      </c>
      <c r="I212" s="78">
        <v>60403</v>
      </c>
      <c r="J212" s="78">
        <v>0</v>
      </c>
      <c r="K212" s="78">
        <v>825000</v>
      </c>
      <c r="L212" s="78">
        <v>0</v>
      </c>
      <c r="M212" s="78">
        <v>80537</v>
      </c>
      <c r="N212" s="78">
        <v>313963</v>
      </c>
      <c r="O212" s="78">
        <v>0</v>
      </c>
      <c r="P212" s="78">
        <v>0</v>
      </c>
      <c r="Q212" s="78">
        <v>1425665</v>
      </c>
      <c r="R212" s="155">
        <v>149</v>
      </c>
      <c r="S212" s="155">
        <v>64</v>
      </c>
      <c r="T212" s="156">
        <v>2</v>
      </c>
    </row>
    <row r="213" spans="1:20">
      <c r="A213" s="158">
        <v>100</v>
      </c>
      <c r="B213" s="174" t="s">
        <v>173</v>
      </c>
      <c r="C213" s="154" t="s">
        <v>275</v>
      </c>
      <c r="D213" s="179" t="s">
        <v>439</v>
      </c>
      <c r="E213" s="78">
        <v>593681</v>
      </c>
      <c r="F213" s="78">
        <v>0</v>
      </c>
      <c r="G213" s="78">
        <v>24318</v>
      </c>
      <c r="H213" s="78">
        <v>86916</v>
      </c>
      <c r="I213" s="78">
        <v>1005167</v>
      </c>
      <c r="J213" s="78">
        <v>0</v>
      </c>
      <c r="K213" s="78">
        <v>834305</v>
      </c>
      <c r="L213" s="78">
        <v>0</v>
      </c>
      <c r="M213" s="78">
        <v>0</v>
      </c>
      <c r="N213" s="78">
        <v>9098</v>
      </c>
      <c r="O213" s="78">
        <v>0</v>
      </c>
      <c r="P213" s="78">
        <v>0</v>
      </c>
      <c r="Q213" s="78">
        <v>2553485</v>
      </c>
      <c r="R213" s="155">
        <v>261</v>
      </c>
      <c r="S213" s="155">
        <v>373</v>
      </c>
      <c r="T213" s="156">
        <v>2</v>
      </c>
    </row>
    <row r="214" spans="1:20">
      <c r="A214" s="157">
        <v>101</v>
      </c>
      <c r="B214" s="174" t="s">
        <v>173</v>
      </c>
      <c r="C214" s="154" t="s">
        <v>275</v>
      </c>
      <c r="D214" s="179" t="s">
        <v>7</v>
      </c>
      <c r="E214" s="78">
        <v>1524199</v>
      </c>
      <c r="F214" s="78">
        <v>0</v>
      </c>
      <c r="G214" s="78">
        <v>15614</v>
      </c>
      <c r="H214" s="78">
        <v>95961</v>
      </c>
      <c r="I214" s="78">
        <v>108625</v>
      </c>
      <c r="J214" s="78">
        <v>2008</v>
      </c>
      <c r="K214" s="78">
        <v>1053886</v>
      </c>
      <c r="L214" s="78">
        <v>0</v>
      </c>
      <c r="M214" s="78">
        <v>483691</v>
      </c>
      <c r="N214" s="78">
        <v>748927</v>
      </c>
      <c r="O214" s="78">
        <v>0</v>
      </c>
      <c r="P214" s="78">
        <v>443489</v>
      </c>
      <c r="Q214" s="78">
        <v>4476400</v>
      </c>
      <c r="R214" s="155">
        <v>1626</v>
      </c>
      <c r="S214" s="155">
        <v>1718</v>
      </c>
      <c r="T214" s="156">
        <v>10</v>
      </c>
    </row>
    <row r="215" spans="1:20">
      <c r="A215" s="158">
        <v>102</v>
      </c>
      <c r="B215" s="174" t="s">
        <v>173</v>
      </c>
      <c r="C215" s="154" t="s">
        <v>275</v>
      </c>
      <c r="D215" s="179" t="s">
        <v>206</v>
      </c>
      <c r="E215" s="78">
        <v>1485011</v>
      </c>
      <c r="F215" s="78">
        <v>0</v>
      </c>
      <c r="G215" s="78">
        <v>13388</v>
      </c>
      <c r="H215" s="78">
        <v>466674</v>
      </c>
      <c r="I215" s="78">
        <v>1536790</v>
      </c>
      <c r="J215" s="78">
        <v>0</v>
      </c>
      <c r="K215" s="78">
        <v>1197384</v>
      </c>
      <c r="L215" s="78">
        <v>0</v>
      </c>
      <c r="M215" s="78">
        <v>926226</v>
      </c>
      <c r="N215" s="78">
        <v>464238</v>
      </c>
      <c r="O215" s="78">
        <v>0</v>
      </c>
      <c r="P215" s="78">
        <v>384</v>
      </c>
      <c r="Q215" s="78">
        <v>6090095</v>
      </c>
      <c r="R215" s="155">
        <v>237</v>
      </c>
      <c r="S215" s="155">
        <v>158</v>
      </c>
      <c r="T215" s="156">
        <v>2</v>
      </c>
    </row>
    <row r="216" spans="1:20">
      <c r="A216" s="157">
        <v>103</v>
      </c>
      <c r="B216" s="174" t="s">
        <v>173</v>
      </c>
      <c r="C216" s="154" t="s">
        <v>275</v>
      </c>
      <c r="D216" s="179" t="s">
        <v>396</v>
      </c>
      <c r="E216" s="78">
        <v>295455</v>
      </c>
      <c r="F216" s="78">
        <v>0</v>
      </c>
      <c r="G216" s="78">
        <v>47349</v>
      </c>
      <c r="H216" s="78">
        <v>0</v>
      </c>
      <c r="I216" s="78">
        <v>57119</v>
      </c>
      <c r="J216" s="78">
        <v>0</v>
      </c>
      <c r="K216" s="78">
        <v>154764</v>
      </c>
      <c r="L216" s="78">
        <v>0</v>
      </c>
      <c r="M216" s="78">
        <v>0</v>
      </c>
      <c r="N216" s="78">
        <v>1469590</v>
      </c>
      <c r="O216" s="78">
        <v>0</v>
      </c>
      <c r="P216" s="78">
        <v>0</v>
      </c>
      <c r="Q216" s="78">
        <v>2024277</v>
      </c>
      <c r="R216" s="155">
        <v>11</v>
      </c>
      <c r="S216" s="155">
        <v>11</v>
      </c>
      <c r="T216" s="156">
        <v>1</v>
      </c>
    </row>
    <row r="217" spans="1:20">
      <c r="A217" s="158">
        <v>104</v>
      </c>
      <c r="B217" s="174" t="s">
        <v>173</v>
      </c>
      <c r="C217" s="154" t="s">
        <v>260</v>
      </c>
      <c r="D217" s="179" t="s">
        <v>40</v>
      </c>
      <c r="E217" s="78">
        <v>88003</v>
      </c>
      <c r="F217" s="78">
        <v>0</v>
      </c>
      <c r="G217" s="78">
        <v>26601</v>
      </c>
      <c r="H217" s="78">
        <v>4829</v>
      </c>
      <c r="I217" s="78">
        <v>12156</v>
      </c>
      <c r="J217" s="78">
        <v>0</v>
      </c>
      <c r="K217" s="78">
        <v>12424</v>
      </c>
      <c r="L217" s="78">
        <v>0</v>
      </c>
      <c r="M217" s="78">
        <v>70035</v>
      </c>
      <c r="N217" s="78">
        <v>186317</v>
      </c>
      <c r="O217" s="78">
        <v>0</v>
      </c>
      <c r="P217" s="78">
        <v>34319</v>
      </c>
      <c r="Q217" s="78">
        <v>434684</v>
      </c>
      <c r="R217" s="155">
        <v>120</v>
      </c>
      <c r="S217" s="155">
        <v>0</v>
      </c>
      <c r="T217" s="156">
        <v>1</v>
      </c>
    </row>
    <row r="218" spans="1:20">
      <c r="A218" s="157">
        <v>105</v>
      </c>
      <c r="B218" s="174" t="s">
        <v>173</v>
      </c>
      <c r="C218" s="154" t="s">
        <v>260</v>
      </c>
      <c r="D218" s="179" t="s">
        <v>50</v>
      </c>
      <c r="E218" s="78">
        <v>67010</v>
      </c>
      <c r="F218" s="78">
        <v>0</v>
      </c>
      <c r="G218" s="78">
        <v>20255</v>
      </c>
      <c r="H218" s="78">
        <v>3677</v>
      </c>
      <c r="I218" s="78">
        <v>9256</v>
      </c>
      <c r="J218" s="78">
        <v>0</v>
      </c>
      <c r="K218" s="78">
        <v>21809</v>
      </c>
      <c r="L218" s="78">
        <v>0</v>
      </c>
      <c r="M218" s="78">
        <v>53328</v>
      </c>
      <c r="N218" s="78">
        <v>141871</v>
      </c>
      <c r="O218" s="78">
        <v>0</v>
      </c>
      <c r="P218" s="78">
        <v>26133</v>
      </c>
      <c r="Q218" s="78">
        <v>343339</v>
      </c>
      <c r="R218" s="155">
        <v>91</v>
      </c>
      <c r="S218" s="155">
        <v>0</v>
      </c>
      <c r="T218" s="156">
        <v>6</v>
      </c>
    </row>
    <row r="219" spans="1:20">
      <c r="A219" s="158">
        <v>106</v>
      </c>
      <c r="B219" s="174" t="s">
        <v>173</v>
      </c>
      <c r="C219" s="154" t="s">
        <v>260</v>
      </c>
      <c r="D219" s="179" t="s">
        <v>207</v>
      </c>
      <c r="E219" s="78">
        <v>70795</v>
      </c>
      <c r="F219" s="78">
        <v>0</v>
      </c>
      <c r="G219" s="78">
        <v>5183</v>
      </c>
      <c r="H219" s="78">
        <v>941</v>
      </c>
      <c r="I219" s="78">
        <v>2368</v>
      </c>
      <c r="J219" s="78">
        <v>0</v>
      </c>
      <c r="K219" s="78">
        <v>31512</v>
      </c>
      <c r="L219" s="78">
        <v>0</v>
      </c>
      <c r="M219" s="78">
        <v>31645</v>
      </c>
      <c r="N219" s="78">
        <v>36302</v>
      </c>
      <c r="O219" s="78">
        <v>0</v>
      </c>
      <c r="P219" s="78">
        <v>6687</v>
      </c>
      <c r="Q219" s="78">
        <v>185433</v>
      </c>
      <c r="R219" s="155">
        <v>2340</v>
      </c>
      <c r="S219" s="155">
        <v>0</v>
      </c>
      <c r="T219" s="156">
        <v>1</v>
      </c>
    </row>
    <row r="220" spans="1:20">
      <c r="A220" s="157">
        <v>107</v>
      </c>
      <c r="B220" s="174" t="s">
        <v>173</v>
      </c>
      <c r="C220" s="154" t="s">
        <v>267</v>
      </c>
      <c r="D220" s="179" t="s">
        <v>40</v>
      </c>
      <c r="E220" s="78">
        <v>888000</v>
      </c>
      <c r="F220" s="78">
        <v>0</v>
      </c>
      <c r="G220" s="78">
        <v>137000</v>
      </c>
      <c r="H220" s="78">
        <v>95000</v>
      </c>
      <c r="I220" s="78">
        <v>1281000</v>
      </c>
      <c r="J220" s="78">
        <v>0</v>
      </c>
      <c r="K220" s="78">
        <v>507000</v>
      </c>
      <c r="L220" s="78">
        <v>0</v>
      </c>
      <c r="M220" s="78">
        <v>0</v>
      </c>
      <c r="N220" s="78">
        <v>381000</v>
      </c>
      <c r="O220" s="78">
        <v>265000</v>
      </c>
      <c r="P220" s="78">
        <v>266000</v>
      </c>
      <c r="Q220" s="78">
        <v>3820000</v>
      </c>
      <c r="R220" s="155">
        <v>195</v>
      </c>
      <c r="S220" s="155">
        <v>328</v>
      </c>
      <c r="T220" s="156">
        <v>1</v>
      </c>
    </row>
    <row r="221" spans="1:20">
      <c r="A221" s="158">
        <v>108</v>
      </c>
      <c r="B221" s="174" t="s">
        <v>173</v>
      </c>
      <c r="C221" s="154" t="s">
        <v>267</v>
      </c>
      <c r="D221" s="179" t="s">
        <v>202</v>
      </c>
      <c r="E221" s="78">
        <v>256000</v>
      </c>
      <c r="F221" s="78">
        <v>0</v>
      </c>
      <c r="G221" s="78">
        <v>190000</v>
      </c>
      <c r="H221" s="78">
        <v>165000</v>
      </c>
      <c r="I221" s="78">
        <v>1260000</v>
      </c>
      <c r="J221" s="78">
        <v>0</v>
      </c>
      <c r="K221" s="78">
        <v>398000</v>
      </c>
      <c r="L221" s="78">
        <v>0</v>
      </c>
      <c r="M221" s="78">
        <v>0</v>
      </c>
      <c r="N221" s="78">
        <v>351000</v>
      </c>
      <c r="O221" s="78">
        <v>286000</v>
      </c>
      <c r="P221" s="78">
        <v>357000</v>
      </c>
      <c r="Q221" s="78">
        <v>3263000</v>
      </c>
      <c r="R221" s="155">
        <v>99</v>
      </c>
      <c r="S221" s="155">
        <v>240</v>
      </c>
      <c r="T221" s="156">
        <v>1</v>
      </c>
    </row>
    <row r="222" spans="1:20">
      <c r="A222" s="157">
        <v>109</v>
      </c>
      <c r="B222" s="174" t="s">
        <v>173</v>
      </c>
      <c r="C222" s="154" t="s">
        <v>267</v>
      </c>
      <c r="D222" s="179" t="s">
        <v>204</v>
      </c>
      <c r="E222" s="78">
        <v>103100</v>
      </c>
      <c r="F222" s="78">
        <v>0</v>
      </c>
      <c r="G222" s="78">
        <v>216000</v>
      </c>
      <c r="H222" s="78">
        <v>208000</v>
      </c>
      <c r="I222" s="78">
        <v>1791000</v>
      </c>
      <c r="J222" s="78">
        <v>0</v>
      </c>
      <c r="K222" s="78">
        <v>661000</v>
      </c>
      <c r="L222" s="78">
        <v>0</v>
      </c>
      <c r="M222" s="78">
        <v>0</v>
      </c>
      <c r="N222" s="78">
        <v>307000</v>
      </c>
      <c r="O222" s="78">
        <v>305000</v>
      </c>
      <c r="P222" s="78">
        <v>281000</v>
      </c>
      <c r="Q222" s="78">
        <v>3872100</v>
      </c>
      <c r="R222" s="155">
        <v>35</v>
      </c>
      <c r="S222" s="155">
        <v>40</v>
      </c>
      <c r="T222" s="156">
        <v>1</v>
      </c>
    </row>
    <row r="223" spans="1:20">
      <c r="A223" s="158">
        <v>110</v>
      </c>
      <c r="B223" s="174" t="s">
        <v>173</v>
      </c>
      <c r="C223" s="154" t="s">
        <v>267</v>
      </c>
      <c r="D223" s="179" t="s">
        <v>440</v>
      </c>
      <c r="E223" s="78">
        <v>335000</v>
      </c>
      <c r="F223" s="78">
        <v>0</v>
      </c>
      <c r="G223" s="78">
        <v>547000</v>
      </c>
      <c r="H223" s="78">
        <v>187000</v>
      </c>
      <c r="I223" s="78">
        <v>389000</v>
      </c>
      <c r="J223" s="78">
        <v>0</v>
      </c>
      <c r="K223" s="78">
        <v>294000</v>
      </c>
      <c r="L223" s="78">
        <v>79000</v>
      </c>
      <c r="M223" s="78">
        <v>0</v>
      </c>
      <c r="N223" s="78">
        <v>289000</v>
      </c>
      <c r="O223" s="78">
        <v>245000</v>
      </c>
      <c r="P223" s="78">
        <v>197000</v>
      </c>
      <c r="Q223" s="78">
        <v>2562000</v>
      </c>
      <c r="R223" s="155">
        <v>544</v>
      </c>
      <c r="S223" s="155">
        <v>847</v>
      </c>
      <c r="T223" s="156">
        <v>5</v>
      </c>
    </row>
    <row r="224" spans="1:20">
      <c r="A224" s="157">
        <v>111</v>
      </c>
      <c r="B224" s="174" t="s">
        <v>173</v>
      </c>
      <c r="C224" s="154" t="s">
        <v>267</v>
      </c>
      <c r="D224" s="179" t="s">
        <v>43</v>
      </c>
      <c r="E224" s="78">
        <v>291000</v>
      </c>
      <c r="F224" s="78">
        <v>0</v>
      </c>
      <c r="G224" s="78">
        <v>299000</v>
      </c>
      <c r="H224" s="78">
        <v>122000</v>
      </c>
      <c r="I224" s="78">
        <v>362000</v>
      </c>
      <c r="J224" s="78">
        <v>0</v>
      </c>
      <c r="K224" s="78">
        <v>197000</v>
      </c>
      <c r="L224" s="78">
        <v>65000</v>
      </c>
      <c r="M224" s="78">
        <v>0</v>
      </c>
      <c r="N224" s="78">
        <v>205000</v>
      </c>
      <c r="O224" s="78">
        <v>169000</v>
      </c>
      <c r="P224" s="78">
        <v>189000</v>
      </c>
      <c r="Q224" s="78">
        <v>1899000</v>
      </c>
      <c r="R224" s="155">
        <v>660</v>
      </c>
      <c r="S224" s="155">
        <v>1306</v>
      </c>
      <c r="T224" s="156">
        <v>4</v>
      </c>
    </row>
    <row r="225" spans="1:20">
      <c r="A225" s="158">
        <v>112</v>
      </c>
      <c r="B225" s="174" t="s">
        <v>173</v>
      </c>
      <c r="C225" s="154" t="s">
        <v>441</v>
      </c>
      <c r="D225" s="179" t="s">
        <v>443</v>
      </c>
      <c r="E225" s="78">
        <v>287588</v>
      </c>
      <c r="F225" s="78">
        <v>0</v>
      </c>
      <c r="G225" s="78">
        <v>478805</v>
      </c>
      <c r="H225" s="78">
        <v>65844</v>
      </c>
      <c r="I225" s="78">
        <v>1433132</v>
      </c>
      <c r="J225" s="78">
        <v>0</v>
      </c>
      <c r="K225" s="78">
        <v>665000</v>
      </c>
      <c r="L225" s="78">
        <v>389610</v>
      </c>
      <c r="M225" s="78">
        <v>0</v>
      </c>
      <c r="N225" s="78">
        <v>637436</v>
      </c>
      <c r="O225" s="78">
        <v>17270</v>
      </c>
      <c r="P225" s="78">
        <v>136715</v>
      </c>
      <c r="Q225" s="78">
        <v>4111400</v>
      </c>
      <c r="R225" s="155">
        <v>38</v>
      </c>
      <c r="S225" s="155">
        <v>25</v>
      </c>
      <c r="T225" s="156">
        <v>1</v>
      </c>
    </row>
    <row r="226" spans="1:20">
      <c r="A226" s="157">
        <v>113</v>
      </c>
      <c r="B226" s="174" t="s">
        <v>173</v>
      </c>
      <c r="C226" s="154" t="s">
        <v>441</v>
      </c>
      <c r="D226" s="179" t="s">
        <v>33</v>
      </c>
      <c r="E226" s="78">
        <v>248191</v>
      </c>
      <c r="F226" s="78">
        <v>0</v>
      </c>
      <c r="G226" s="78">
        <v>48188</v>
      </c>
      <c r="H226" s="78">
        <v>34210</v>
      </c>
      <c r="I226" s="78">
        <v>389488</v>
      </c>
      <c r="J226" s="78">
        <v>0</v>
      </c>
      <c r="K226" s="78">
        <v>399488</v>
      </c>
      <c r="L226" s="78">
        <v>121294</v>
      </c>
      <c r="M226" s="78">
        <v>0</v>
      </c>
      <c r="N226" s="78">
        <v>598768</v>
      </c>
      <c r="O226" s="78">
        <v>5974</v>
      </c>
      <c r="P226" s="78">
        <v>47291</v>
      </c>
      <c r="Q226" s="78">
        <v>1892892</v>
      </c>
      <c r="R226" s="155">
        <v>111</v>
      </c>
      <c r="S226" s="155">
        <v>53</v>
      </c>
      <c r="T226" s="156">
        <v>1</v>
      </c>
    </row>
    <row r="227" spans="1:20">
      <c r="A227" s="158">
        <v>114</v>
      </c>
      <c r="B227" s="174" t="s">
        <v>173</v>
      </c>
      <c r="C227" s="154" t="s">
        <v>441</v>
      </c>
      <c r="D227" s="179" t="s">
        <v>35</v>
      </c>
      <c r="E227" s="78">
        <v>218349</v>
      </c>
      <c r="F227" s="78">
        <v>0</v>
      </c>
      <c r="G227" s="78">
        <v>30249</v>
      </c>
      <c r="H227" s="78">
        <v>15701</v>
      </c>
      <c r="I227" s="78">
        <v>133156</v>
      </c>
      <c r="J227" s="78">
        <v>0</v>
      </c>
      <c r="K227" s="78">
        <v>341897</v>
      </c>
      <c r="L227" s="78">
        <v>44536</v>
      </c>
      <c r="M227" s="78">
        <v>0</v>
      </c>
      <c r="N227" s="78">
        <v>101201</v>
      </c>
      <c r="O227" s="78">
        <v>2742</v>
      </c>
      <c r="P227" s="78">
        <v>21705</v>
      </c>
      <c r="Q227" s="78">
        <v>909536</v>
      </c>
      <c r="R227" s="155">
        <v>521</v>
      </c>
      <c r="S227" s="155">
        <v>256</v>
      </c>
      <c r="T227" s="156">
        <v>2</v>
      </c>
    </row>
    <row r="228" spans="1:20">
      <c r="A228" s="157">
        <v>115</v>
      </c>
      <c r="B228" s="174" t="s">
        <v>173</v>
      </c>
      <c r="C228" s="154" t="s">
        <v>444</v>
      </c>
      <c r="D228" s="179" t="s">
        <v>27</v>
      </c>
      <c r="E228" s="78">
        <v>107500</v>
      </c>
      <c r="F228" s="78">
        <v>0</v>
      </c>
      <c r="G228" s="78">
        <v>55417</v>
      </c>
      <c r="H228" s="78">
        <v>8438</v>
      </c>
      <c r="I228" s="78">
        <v>50000</v>
      </c>
      <c r="J228" s="78">
        <v>0</v>
      </c>
      <c r="K228" s="78">
        <v>210120</v>
      </c>
      <c r="L228" s="78">
        <v>29028</v>
      </c>
      <c r="M228" s="78">
        <v>0</v>
      </c>
      <c r="N228" s="78">
        <v>25000</v>
      </c>
      <c r="O228" s="78">
        <v>16667</v>
      </c>
      <c r="P228" s="78">
        <v>12500</v>
      </c>
      <c r="Q228" s="78">
        <v>514670</v>
      </c>
      <c r="R228" s="155">
        <v>40</v>
      </c>
      <c r="S228" s="155">
        <v>52</v>
      </c>
      <c r="T228" s="156">
        <v>1</v>
      </c>
    </row>
    <row r="229" spans="1:20">
      <c r="A229" s="158">
        <v>116</v>
      </c>
      <c r="B229" s="174" t="s">
        <v>173</v>
      </c>
      <c r="C229" s="154" t="s">
        <v>444</v>
      </c>
      <c r="D229" s="179" t="s">
        <v>42</v>
      </c>
      <c r="E229" s="78">
        <v>227500</v>
      </c>
      <c r="F229" s="78">
        <v>0</v>
      </c>
      <c r="G229" s="78">
        <v>24999</v>
      </c>
      <c r="H229" s="78">
        <v>19583</v>
      </c>
      <c r="I229" s="78">
        <v>133333</v>
      </c>
      <c r="J229" s="78">
        <v>10000</v>
      </c>
      <c r="K229" s="78">
        <v>315180</v>
      </c>
      <c r="L229" s="78">
        <v>42824</v>
      </c>
      <c r="M229" s="78">
        <v>0</v>
      </c>
      <c r="N229" s="78">
        <v>25000</v>
      </c>
      <c r="O229" s="78">
        <v>16667</v>
      </c>
      <c r="P229" s="78">
        <v>12500</v>
      </c>
      <c r="Q229" s="78">
        <v>827586</v>
      </c>
      <c r="R229" s="155">
        <v>30</v>
      </c>
      <c r="S229" s="155">
        <v>39</v>
      </c>
      <c r="T229" s="156">
        <v>2</v>
      </c>
    </row>
    <row r="230" spans="1:20">
      <c r="A230" s="157">
        <v>117</v>
      </c>
      <c r="B230" s="174" t="s">
        <v>173</v>
      </c>
      <c r="C230" s="154" t="s">
        <v>444</v>
      </c>
      <c r="D230" s="179" t="s">
        <v>35</v>
      </c>
      <c r="E230" s="78">
        <v>232000</v>
      </c>
      <c r="F230" s="78">
        <v>0</v>
      </c>
      <c r="G230" s="78">
        <v>27332</v>
      </c>
      <c r="H230" s="78">
        <v>23500</v>
      </c>
      <c r="I230" s="78">
        <v>160000</v>
      </c>
      <c r="J230" s="78">
        <v>10000</v>
      </c>
      <c r="K230" s="78">
        <v>252144</v>
      </c>
      <c r="L230" s="78">
        <v>51389</v>
      </c>
      <c r="M230" s="78">
        <v>0</v>
      </c>
      <c r="N230" s="78">
        <v>25000</v>
      </c>
      <c r="O230" s="78">
        <v>16667</v>
      </c>
      <c r="P230" s="78">
        <v>12500</v>
      </c>
      <c r="Q230" s="78">
        <v>810532</v>
      </c>
      <c r="R230" s="155">
        <v>25</v>
      </c>
      <c r="S230" s="155">
        <v>30</v>
      </c>
      <c r="T230" s="156">
        <v>1</v>
      </c>
    </row>
    <row r="231" spans="1:20">
      <c r="A231" s="158">
        <v>118</v>
      </c>
      <c r="B231" s="174" t="s">
        <v>173</v>
      </c>
      <c r="C231" s="154" t="s">
        <v>446</v>
      </c>
      <c r="D231" s="179" t="s">
        <v>42</v>
      </c>
      <c r="E231" s="78">
        <v>210000</v>
      </c>
      <c r="F231" s="78">
        <v>0</v>
      </c>
      <c r="G231" s="78">
        <v>168000</v>
      </c>
      <c r="H231" s="78">
        <v>35000</v>
      </c>
      <c r="I231" s="78">
        <v>250000</v>
      </c>
      <c r="J231" s="78">
        <v>40000</v>
      </c>
      <c r="K231" s="78">
        <v>252000</v>
      </c>
      <c r="L231" s="78">
        <v>0</v>
      </c>
      <c r="M231" s="78">
        <v>200000</v>
      </c>
      <c r="N231" s="78">
        <v>135000</v>
      </c>
      <c r="O231" s="78">
        <v>36000</v>
      </c>
      <c r="P231" s="78">
        <v>112000</v>
      </c>
      <c r="Q231" s="78">
        <v>1438000</v>
      </c>
      <c r="R231" s="155">
        <v>30</v>
      </c>
      <c r="S231" s="155">
        <v>6</v>
      </c>
      <c r="T231" s="156">
        <v>1</v>
      </c>
    </row>
    <row r="232" spans="1:20">
      <c r="A232" s="157">
        <v>119</v>
      </c>
      <c r="B232" s="174" t="s">
        <v>173</v>
      </c>
      <c r="C232" s="154" t="s">
        <v>446</v>
      </c>
      <c r="D232" s="179" t="s">
        <v>51</v>
      </c>
      <c r="E232" s="78">
        <v>220</v>
      </c>
      <c r="F232" s="78">
        <v>0</v>
      </c>
      <c r="G232" s="78">
        <v>175000</v>
      </c>
      <c r="H232" s="78">
        <v>35000</v>
      </c>
      <c r="I232" s="78">
        <v>265000</v>
      </c>
      <c r="J232" s="78">
        <v>40000</v>
      </c>
      <c r="K232" s="78">
        <v>260000</v>
      </c>
      <c r="L232" s="78">
        <v>0</v>
      </c>
      <c r="M232" s="78">
        <v>240000</v>
      </c>
      <c r="N232" s="78">
        <v>135000</v>
      </c>
      <c r="O232" s="78">
        <v>36000</v>
      </c>
      <c r="P232" s="78">
        <v>115000</v>
      </c>
      <c r="Q232" s="78">
        <v>1301220</v>
      </c>
      <c r="R232" s="155">
        <v>30</v>
      </c>
      <c r="S232" s="155">
        <v>5</v>
      </c>
      <c r="T232" s="156">
        <v>1</v>
      </c>
    </row>
    <row r="233" spans="1:20">
      <c r="A233" s="158">
        <v>120</v>
      </c>
      <c r="B233" s="174" t="s">
        <v>173</v>
      </c>
      <c r="C233" s="154" t="s">
        <v>448</v>
      </c>
      <c r="D233" s="179" t="s">
        <v>33</v>
      </c>
      <c r="E233" s="78">
        <v>215000</v>
      </c>
      <c r="F233" s="78">
        <v>0</v>
      </c>
      <c r="G233" s="78">
        <v>352187</v>
      </c>
      <c r="H233" s="78">
        <v>13000</v>
      </c>
      <c r="I233" s="78">
        <v>115000</v>
      </c>
      <c r="J233" s="78">
        <v>10000</v>
      </c>
      <c r="K233" s="78">
        <v>350800</v>
      </c>
      <c r="L233" s="78">
        <v>0</v>
      </c>
      <c r="M233" s="78">
        <v>0</v>
      </c>
      <c r="N233" s="78">
        <v>18400</v>
      </c>
      <c r="O233" s="78">
        <v>18000</v>
      </c>
      <c r="P233" s="78">
        <v>12000</v>
      </c>
      <c r="Q233" s="78">
        <v>1104387</v>
      </c>
      <c r="R233" s="155">
        <v>21</v>
      </c>
      <c r="S233" s="155">
        <v>21</v>
      </c>
      <c r="T233" s="156">
        <v>1</v>
      </c>
    </row>
    <row r="234" spans="1:20">
      <c r="A234" s="157">
        <v>121</v>
      </c>
      <c r="B234" s="174" t="s">
        <v>173</v>
      </c>
      <c r="C234" s="154" t="s">
        <v>448</v>
      </c>
      <c r="D234" s="179" t="s">
        <v>35</v>
      </c>
      <c r="E234" s="78">
        <v>205000</v>
      </c>
      <c r="F234" s="78">
        <v>0</v>
      </c>
      <c r="G234" s="78">
        <v>37686</v>
      </c>
      <c r="H234" s="78">
        <v>11900</v>
      </c>
      <c r="I234" s="78">
        <v>158400</v>
      </c>
      <c r="J234" s="78">
        <v>10000</v>
      </c>
      <c r="K234" s="78">
        <v>229000</v>
      </c>
      <c r="L234" s="78">
        <v>0</v>
      </c>
      <c r="M234" s="78">
        <v>0</v>
      </c>
      <c r="N234" s="78">
        <v>27600</v>
      </c>
      <c r="O234" s="78">
        <v>27600</v>
      </c>
      <c r="P234" s="78">
        <v>10000</v>
      </c>
      <c r="Q234" s="78">
        <v>717186</v>
      </c>
      <c r="R234" s="155">
        <v>314</v>
      </c>
      <c r="S234" s="155">
        <v>461</v>
      </c>
      <c r="T234" s="156">
        <v>2</v>
      </c>
    </row>
    <row r="235" spans="1:20">
      <c r="A235" s="158">
        <v>122</v>
      </c>
      <c r="B235" s="174" t="s">
        <v>173</v>
      </c>
      <c r="C235" s="154" t="s">
        <v>450</v>
      </c>
      <c r="D235" s="179" t="s">
        <v>31</v>
      </c>
      <c r="E235" s="78">
        <v>57611</v>
      </c>
      <c r="F235" s="78">
        <v>0</v>
      </c>
      <c r="G235" s="78">
        <v>30620</v>
      </c>
      <c r="H235" s="78">
        <v>28250</v>
      </c>
      <c r="I235" s="78">
        <v>142000</v>
      </c>
      <c r="J235" s="78">
        <v>10200</v>
      </c>
      <c r="K235" s="78">
        <v>206500</v>
      </c>
      <c r="L235" s="78">
        <v>0</v>
      </c>
      <c r="M235" s="78">
        <v>0</v>
      </c>
      <c r="N235" s="78">
        <v>42600</v>
      </c>
      <c r="O235" s="78">
        <v>24300</v>
      </c>
      <c r="P235" s="78">
        <v>0</v>
      </c>
      <c r="Q235" s="78">
        <v>542081</v>
      </c>
      <c r="R235" s="155">
        <v>441</v>
      </c>
      <c r="S235" s="155">
        <v>197</v>
      </c>
      <c r="T235" s="156">
        <v>2</v>
      </c>
    </row>
    <row r="236" spans="1:20">
      <c r="A236" s="157">
        <v>123</v>
      </c>
      <c r="B236" s="174" t="s">
        <v>173</v>
      </c>
      <c r="C236" s="154" t="s">
        <v>450</v>
      </c>
      <c r="D236" s="179" t="s">
        <v>27</v>
      </c>
      <c r="E236" s="78">
        <v>31900</v>
      </c>
      <c r="F236" s="78">
        <v>0</v>
      </c>
      <c r="G236" s="78">
        <v>31300</v>
      </c>
      <c r="H236" s="78">
        <v>28250</v>
      </c>
      <c r="I236" s="78">
        <v>86400</v>
      </c>
      <c r="J236" s="78">
        <v>10200</v>
      </c>
      <c r="K236" s="78">
        <v>186400</v>
      </c>
      <c r="L236" s="78">
        <v>0</v>
      </c>
      <c r="M236" s="78">
        <v>0</v>
      </c>
      <c r="N236" s="78">
        <v>42600</v>
      </c>
      <c r="O236" s="78">
        <v>24300</v>
      </c>
      <c r="P236" s="78">
        <v>0</v>
      </c>
      <c r="Q236" s="78">
        <v>441350</v>
      </c>
      <c r="R236" s="155">
        <v>2</v>
      </c>
      <c r="S236" s="155">
        <v>2</v>
      </c>
      <c r="T236" s="156">
        <v>1</v>
      </c>
    </row>
    <row r="237" spans="1:20">
      <c r="A237" s="158">
        <v>124</v>
      </c>
      <c r="B237" s="174" t="s">
        <v>173</v>
      </c>
      <c r="C237" s="154" t="s">
        <v>450</v>
      </c>
      <c r="D237" s="179" t="s">
        <v>32</v>
      </c>
      <c r="E237" s="78">
        <v>31100</v>
      </c>
      <c r="F237" s="78">
        <v>0</v>
      </c>
      <c r="G237" s="78">
        <v>26800</v>
      </c>
      <c r="H237" s="78">
        <v>28250</v>
      </c>
      <c r="I237" s="78">
        <v>86400</v>
      </c>
      <c r="J237" s="78">
        <v>10200</v>
      </c>
      <c r="K237" s="78">
        <v>122650</v>
      </c>
      <c r="L237" s="78">
        <v>0</v>
      </c>
      <c r="M237" s="78">
        <v>0</v>
      </c>
      <c r="N237" s="78">
        <v>42600</v>
      </c>
      <c r="O237" s="78">
        <v>24300</v>
      </c>
      <c r="P237" s="78">
        <v>0</v>
      </c>
      <c r="Q237" s="78">
        <v>372300</v>
      </c>
      <c r="R237" s="155">
        <v>117</v>
      </c>
      <c r="S237" s="155">
        <v>58</v>
      </c>
      <c r="T237" s="156">
        <v>1</v>
      </c>
    </row>
    <row r="238" spans="1:20">
      <c r="A238" s="157">
        <v>125</v>
      </c>
      <c r="B238" s="174" t="s">
        <v>173</v>
      </c>
      <c r="C238" s="154" t="s">
        <v>450</v>
      </c>
      <c r="D238" s="179" t="s">
        <v>34</v>
      </c>
      <c r="E238" s="78">
        <v>47100</v>
      </c>
      <c r="F238" s="78">
        <v>0</v>
      </c>
      <c r="G238" s="78">
        <v>30480</v>
      </c>
      <c r="H238" s="78">
        <v>28250</v>
      </c>
      <c r="I238" s="78">
        <v>93650</v>
      </c>
      <c r="J238" s="78">
        <v>10200</v>
      </c>
      <c r="K238" s="78">
        <v>186400</v>
      </c>
      <c r="L238" s="78">
        <v>0</v>
      </c>
      <c r="M238" s="78">
        <v>0</v>
      </c>
      <c r="N238" s="78">
        <v>42600</v>
      </c>
      <c r="O238" s="78">
        <v>24300</v>
      </c>
      <c r="P238" s="78">
        <v>0</v>
      </c>
      <c r="Q238" s="78">
        <v>462980</v>
      </c>
      <c r="R238" s="155">
        <v>246</v>
      </c>
      <c r="S238" s="155">
        <v>120</v>
      </c>
      <c r="T238" s="156">
        <v>1</v>
      </c>
    </row>
    <row r="239" spans="1:20">
      <c r="A239" s="158">
        <v>126</v>
      </c>
      <c r="B239" s="174" t="s">
        <v>173</v>
      </c>
      <c r="C239" s="154" t="s">
        <v>450</v>
      </c>
      <c r="D239" s="179" t="s">
        <v>35</v>
      </c>
      <c r="E239" s="78">
        <v>78650</v>
      </c>
      <c r="F239" s="78">
        <v>0</v>
      </c>
      <c r="G239" s="78">
        <v>51100</v>
      </c>
      <c r="H239" s="78">
        <v>28250</v>
      </c>
      <c r="I239" s="78">
        <v>151200</v>
      </c>
      <c r="J239" s="78">
        <v>10200</v>
      </c>
      <c r="K239" s="78">
        <v>236400</v>
      </c>
      <c r="L239" s="78">
        <v>0</v>
      </c>
      <c r="M239" s="78">
        <v>0</v>
      </c>
      <c r="N239" s="78">
        <v>42600</v>
      </c>
      <c r="O239" s="78">
        <v>24300</v>
      </c>
      <c r="P239" s="78">
        <v>0</v>
      </c>
      <c r="Q239" s="78">
        <v>622700</v>
      </c>
      <c r="R239" s="155">
        <v>2</v>
      </c>
      <c r="S239" s="155">
        <v>2</v>
      </c>
      <c r="T239" s="156">
        <v>1</v>
      </c>
    </row>
    <row r="240" spans="1:20">
      <c r="A240" s="157">
        <v>127</v>
      </c>
      <c r="B240" s="174" t="s">
        <v>173</v>
      </c>
      <c r="C240" s="154" t="s">
        <v>451</v>
      </c>
      <c r="D240" s="179" t="s">
        <v>7</v>
      </c>
      <c r="E240" s="78">
        <v>2576835</v>
      </c>
      <c r="F240" s="78">
        <v>0</v>
      </c>
      <c r="G240" s="78">
        <v>1037466</v>
      </c>
      <c r="H240" s="78">
        <v>8314</v>
      </c>
      <c r="I240" s="78">
        <v>1059082</v>
      </c>
      <c r="J240" s="78">
        <v>0</v>
      </c>
      <c r="K240" s="78">
        <v>1081500</v>
      </c>
      <c r="L240" s="78">
        <v>0</v>
      </c>
      <c r="M240" s="78">
        <v>948048</v>
      </c>
      <c r="N240" s="78">
        <v>456509</v>
      </c>
      <c r="O240" s="78">
        <v>0</v>
      </c>
      <c r="P240" s="78">
        <v>0</v>
      </c>
      <c r="Q240" s="78">
        <v>7167754</v>
      </c>
      <c r="R240" s="155">
        <v>40</v>
      </c>
      <c r="S240" s="155">
        <v>271</v>
      </c>
      <c r="T240" s="156">
        <v>3</v>
      </c>
    </row>
    <row r="241" spans="1:20">
      <c r="A241" s="158">
        <v>128</v>
      </c>
      <c r="B241" s="174" t="s">
        <v>173</v>
      </c>
      <c r="C241" s="154" t="s">
        <v>451</v>
      </c>
      <c r="D241" s="179" t="s">
        <v>44</v>
      </c>
      <c r="E241" s="78">
        <v>3609400</v>
      </c>
      <c r="F241" s="78">
        <v>0</v>
      </c>
      <c r="G241" s="78">
        <v>1360004</v>
      </c>
      <c r="H241" s="78">
        <v>55628</v>
      </c>
      <c r="I241" s="78">
        <v>3478591</v>
      </c>
      <c r="J241" s="78">
        <v>0</v>
      </c>
      <c r="K241" s="78">
        <v>2216000</v>
      </c>
      <c r="L241" s="78">
        <v>0</v>
      </c>
      <c r="M241" s="78">
        <v>9526433</v>
      </c>
      <c r="N241" s="78">
        <v>1215420</v>
      </c>
      <c r="O241" s="78">
        <v>0</v>
      </c>
      <c r="P241" s="78">
        <v>0</v>
      </c>
      <c r="Q241" s="78">
        <v>21461476</v>
      </c>
      <c r="R241" s="155">
        <v>60</v>
      </c>
      <c r="S241" s="155">
        <v>10478</v>
      </c>
      <c r="T241" s="156">
        <v>20</v>
      </c>
    </row>
    <row r="242" spans="1:20">
      <c r="A242" s="157">
        <v>129</v>
      </c>
      <c r="B242" s="174" t="s">
        <v>173</v>
      </c>
      <c r="C242" s="154" t="s">
        <v>452</v>
      </c>
      <c r="D242" s="179" t="s">
        <v>45</v>
      </c>
      <c r="E242" s="78">
        <v>240952</v>
      </c>
      <c r="F242" s="78">
        <v>0</v>
      </c>
      <c r="G242" s="78">
        <v>5581</v>
      </c>
      <c r="H242" s="78">
        <v>34653</v>
      </c>
      <c r="I242" s="78">
        <v>247626</v>
      </c>
      <c r="J242" s="78">
        <v>0</v>
      </c>
      <c r="K242" s="78">
        <v>428688</v>
      </c>
      <c r="L242" s="78">
        <v>15338</v>
      </c>
      <c r="M242" s="78">
        <v>0</v>
      </c>
      <c r="N242" s="78">
        <v>68235</v>
      </c>
      <c r="O242" s="78">
        <v>0</v>
      </c>
      <c r="P242" s="78">
        <v>928</v>
      </c>
      <c r="Q242" s="78">
        <v>1042001</v>
      </c>
      <c r="R242" s="155">
        <v>234</v>
      </c>
      <c r="S242" s="155">
        <v>301</v>
      </c>
      <c r="T242" s="156">
        <v>1</v>
      </c>
    </row>
    <row r="243" spans="1:20" ht="15" thickBot="1">
      <c r="A243" s="159">
        <v>130</v>
      </c>
      <c r="B243" s="175" t="s">
        <v>173</v>
      </c>
      <c r="C243" s="161" t="s">
        <v>452</v>
      </c>
      <c r="D243" s="180" t="s">
        <v>43</v>
      </c>
      <c r="E243" s="87">
        <v>329651</v>
      </c>
      <c r="F243" s="87">
        <v>0</v>
      </c>
      <c r="G243" s="87">
        <v>5015</v>
      </c>
      <c r="H243" s="87">
        <v>47932</v>
      </c>
      <c r="I243" s="87">
        <v>362813</v>
      </c>
      <c r="J243" s="87">
        <v>0</v>
      </c>
      <c r="K243" s="87">
        <v>473111</v>
      </c>
      <c r="L243" s="87">
        <v>7705</v>
      </c>
      <c r="M243" s="87">
        <v>0</v>
      </c>
      <c r="N243" s="87">
        <v>68235</v>
      </c>
      <c r="O243" s="87">
        <v>0</v>
      </c>
      <c r="P243" s="87">
        <v>928</v>
      </c>
      <c r="Q243" s="87">
        <v>1295390</v>
      </c>
      <c r="R243" s="163">
        <v>120</v>
      </c>
      <c r="S243" s="163">
        <v>244</v>
      </c>
      <c r="T243" s="164">
        <v>1</v>
      </c>
    </row>
    <row r="244" spans="1:20">
      <c r="A244" s="157">
        <v>1</v>
      </c>
      <c r="B244" s="176" t="s">
        <v>181</v>
      </c>
      <c r="C244" s="165" t="s">
        <v>255</v>
      </c>
      <c r="D244" s="181" t="s">
        <v>20</v>
      </c>
      <c r="E244" s="79">
        <v>558074</v>
      </c>
      <c r="F244" s="79">
        <v>0</v>
      </c>
      <c r="G244" s="79">
        <v>71294</v>
      </c>
      <c r="H244" s="79">
        <v>14385</v>
      </c>
      <c r="I244" s="79">
        <v>355307</v>
      </c>
      <c r="J244" s="79">
        <v>0</v>
      </c>
      <c r="K244" s="79">
        <v>178990</v>
      </c>
      <c r="L244" s="79">
        <v>0</v>
      </c>
      <c r="M244" s="79">
        <v>0</v>
      </c>
      <c r="N244" s="79">
        <v>897914</v>
      </c>
      <c r="O244" s="79">
        <v>0</v>
      </c>
      <c r="P244" s="79">
        <v>88104</v>
      </c>
      <c r="Q244" s="79">
        <v>2164068</v>
      </c>
      <c r="R244" s="166">
        <v>9</v>
      </c>
      <c r="S244" s="166">
        <v>4</v>
      </c>
      <c r="T244" s="167">
        <v>1</v>
      </c>
    </row>
    <row r="245" spans="1:20">
      <c r="A245" s="158">
        <v>2</v>
      </c>
      <c r="B245" s="174" t="s">
        <v>181</v>
      </c>
      <c r="C245" s="154" t="s">
        <v>255</v>
      </c>
      <c r="D245" s="179" t="s">
        <v>38</v>
      </c>
      <c r="E245" s="78">
        <v>558074</v>
      </c>
      <c r="F245" s="78">
        <v>0</v>
      </c>
      <c r="G245" s="78">
        <v>17848</v>
      </c>
      <c r="H245" s="78">
        <v>14385</v>
      </c>
      <c r="I245" s="78">
        <v>355307</v>
      </c>
      <c r="J245" s="78">
        <v>0</v>
      </c>
      <c r="K245" s="78">
        <v>210576</v>
      </c>
      <c r="L245" s="78">
        <v>0</v>
      </c>
      <c r="M245" s="78">
        <v>0</v>
      </c>
      <c r="N245" s="78">
        <v>897914</v>
      </c>
      <c r="O245" s="78">
        <v>0</v>
      </c>
      <c r="P245" s="78">
        <v>88104</v>
      </c>
      <c r="Q245" s="78">
        <v>2142208</v>
      </c>
      <c r="R245" s="155">
        <v>204</v>
      </c>
      <c r="S245" s="155">
        <v>58</v>
      </c>
      <c r="T245" s="156">
        <v>1</v>
      </c>
    </row>
    <row r="246" spans="1:20">
      <c r="A246" s="157">
        <v>3</v>
      </c>
      <c r="B246" s="174" t="s">
        <v>181</v>
      </c>
      <c r="C246" s="154" t="s">
        <v>253</v>
      </c>
      <c r="D246" s="179" t="s">
        <v>27</v>
      </c>
      <c r="E246" s="78">
        <v>1048979</v>
      </c>
      <c r="F246" s="78">
        <v>0</v>
      </c>
      <c r="G246" s="78">
        <v>215030</v>
      </c>
      <c r="H246" s="78">
        <v>11430</v>
      </c>
      <c r="I246" s="78">
        <v>472117</v>
      </c>
      <c r="J246" s="78">
        <v>0</v>
      </c>
      <c r="K246" s="78">
        <v>146570</v>
      </c>
      <c r="L246" s="78">
        <v>9600</v>
      </c>
      <c r="M246" s="78">
        <v>0</v>
      </c>
      <c r="N246" s="78">
        <v>468044</v>
      </c>
      <c r="O246" s="78">
        <v>0</v>
      </c>
      <c r="P246" s="78">
        <v>0</v>
      </c>
      <c r="Q246" s="78">
        <v>2371770</v>
      </c>
      <c r="R246" s="155">
        <v>92</v>
      </c>
      <c r="S246" s="155">
        <v>51</v>
      </c>
      <c r="T246" s="156">
        <v>1</v>
      </c>
    </row>
    <row r="247" spans="1:20">
      <c r="A247" s="158">
        <v>4</v>
      </c>
      <c r="B247" s="174" t="s">
        <v>181</v>
      </c>
      <c r="C247" s="154" t="s">
        <v>252</v>
      </c>
      <c r="D247" s="179" t="s">
        <v>3</v>
      </c>
      <c r="E247" s="78">
        <v>353121</v>
      </c>
      <c r="F247" s="78">
        <v>0</v>
      </c>
      <c r="G247" s="78">
        <v>93141</v>
      </c>
      <c r="H247" s="78">
        <v>77651</v>
      </c>
      <c r="I247" s="78">
        <v>295017</v>
      </c>
      <c r="J247" s="78">
        <v>0</v>
      </c>
      <c r="K247" s="78">
        <v>879620</v>
      </c>
      <c r="L247" s="78">
        <v>216808</v>
      </c>
      <c r="M247" s="78">
        <v>0</v>
      </c>
      <c r="N247" s="78">
        <v>140429</v>
      </c>
      <c r="O247" s="78">
        <v>0</v>
      </c>
      <c r="P247" s="78">
        <v>0</v>
      </c>
      <c r="Q247" s="78">
        <v>2055787</v>
      </c>
      <c r="R247" s="155">
        <v>242</v>
      </c>
      <c r="S247" s="155">
        <v>73</v>
      </c>
      <c r="T247" s="156">
        <v>3</v>
      </c>
    </row>
    <row r="248" spans="1:20">
      <c r="A248" s="157">
        <v>5</v>
      </c>
      <c r="B248" s="174" t="s">
        <v>181</v>
      </c>
      <c r="C248" s="154" t="s">
        <v>252</v>
      </c>
      <c r="D248" s="179" t="s">
        <v>27</v>
      </c>
      <c r="E248" s="78">
        <v>108244</v>
      </c>
      <c r="F248" s="78">
        <v>0</v>
      </c>
      <c r="G248" s="78">
        <v>78201</v>
      </c>
      <c r="H248" s="78">
        <v>7580</v>
      </c>
      <c r="I248" s="78">
        <v>41132</v>
      </c>
      <c r="J248" s="78">
        <v>0</v>
      </c>
      <c r="K248" s="78">
        <v>0</v>
      </c>
      <c r="L248" s="78">
        <v>265830</v>
      </c>
      <c r="M248" s="78">
        <v>0</v>
      </c>
      <c r="N248" s="78">
        <v>0</v>
      </c>
      <c r="O248" s="78">
        <v>0</v>
      </c>
      <c r="P248" s="78">
        <v>2197</v>
      </c>
      <c r="Q248" s="78">
        <v>503184</v>
      </c>
      <c r="R248" s="155">
        <v>169</v>
      </c>
      <c r="S248" s="155">
        <v>36</v>
      </c>
      <c r="T248" s="156">
        <v>2</v>
      </c>
    </row>
    <row r="249" spans="1:20">
      <c r="A249" s="158">
        <v>6</v>
      </c>
      <c r="B249" s="174" t="s">
        <v>181</v>
      </c>
      <c r="C249" s="154" t="s">
        <v>252</v>
      </c>
      <c r="D249" s="179" t="s">
        <v>212</v>
      </c>
      <c r="E249" s="78">
        <v>878240</v>
      </c>
      <c r="F249" s="78">
        <v>0</v>
      </c>
      <c r="G249" s="78">
        <v>161266</v>
      </c>
      <c r="H249" s="78">
        <v>77651</v>
      </c>
      <c r="I249" s="78">
        <v>295017</v>
      </c>
      <c r="J249" s="78">
        <v>0</v>
      </c>
      <c r="K249" s="78">
        <v>879620</v>
      </c>
      <c r="L249" s="78">
        <v>142725</v>
      </c>
      <c r="M249" s="78">
        <v>0</v>
      </c>
      <c r="N249" s="78">
        <v>238222</v>
      </c>
      <c r="O249" s="78">
        <v>0</v>
      </c>
      <c r="P249" s="78">
        <v>36049</v>
      </c>
      <c r="Q249" s="78">
        <v>2708790</v>
      </c>
      <c r="R249" s="155">
        <v>291</v>
      </c>
      <c r="S249" s="155">
        <v>142</v>
      </c>
      <c r="T249" s="156">
        <v>1</v>
      </c>
    </row>
    <row r="250" spans="1:20">
      <c r="A250" s="157">
        <v>7</v>
      </c>
      <c r="B250" s="174" t="s">
        <v>181</v>
      </c>
      <c r="C250" s="154" t="s">
        <v>254</v>
      </c>
      <c r="D250" s="179" t="s">
        <v>200</v>
      </c>
      <c r="E250" s="78">
        <v>3031375</v>
      </c>
      <c r="F250" s="78">
        <v>0</v>
      </c>
      <c r="G250" s="78">
        <v>154982</v>
      </c>
      <c r="H250" s="78">
        <v>487707</v>
      </c>
      <c r="I250" s="78">
        <v>815267</v>
      </c>
      <c r="J250" s="78">
        <v>0</v>
      </c>
      <c r="K250" s="78">
        <v>1765093</v>
      </c>
      <c r="L250" s="78">
        <v>540255</v>
      </c>
      <c r="M250" s="78">
        <v>0</v>
      </c>
      <c r="N250" s="78">
        <v>2689200</v>
      </c>
      <c r="O250" s="78">
        <v>0</v>
      </c>
      <c r="P250" s="78">
        <v>0</v>
      </c>
      <c r="Q250" s="78">
        <v>9483879</v>
      </c>
      <c r="R250" s="155">
        <v>197</v>
      </c>
      <c r="S250" s="155">
        <v>271</v>
      </c>
      <c r="T250" s="156">
        <v>1</v>
      </c>
    </row>
    <row r="251" spans="1:20">
      <c r="A251" s="158">
        <v>8</v>
      </c>
      <c r="B251" s="174" t="s">
        <v>181</v>
      </c>
      <c r="C251" s="154" t="s">
        <v>455</v>
      </c>
      <c r="D251" s="179" t="s">
        <v>26</v>
      </c>
      <c r="E251" s="78">
        <v>762292</v>
      </c>
      <c r="F251" s="78">
        <v>0</v>
      </c>
      <c r="G251" s="78">
        <v>160450</v>
      </c>
      <c r="H251" s="78">
        <v>79582</v>
      </c>
      <c r="I251" s="78">
        <v>255206</v>
      </c>
      <c r="J251" s="78">
        <v>60595</v>
      </c>
      <c r="K251" s="78">
        <v>104840</v>
      </c>
      <c r="L251" s="78">
        <v>307018</v>
      </c>
      <c r="M251" s="78">
        <v>0</v>
      </c>
      <c r="N251" s="78">
        <v>143275</v>
      </c>
      <c r="O251" s="78">
        <v>0</v>
      </c>
      <c r="P251" s="78">
        <v>0</v>
      </c>
      <c r="Q251" s="78">
        <v>1873258</v>
      </c>
      <c r="R251" s="155">
        <v>365</v>
      </c>
      <c r="S251" s="155">
        <v>149</v>
      </c>
      <c r="T251" s="156">
        <v>1</v>
      </c>
    </row>
    <row r="252" spans="1:20">
      <c r="A252" s="157">
        <v>9</v>
      </c>
      <c r="B252" s="174" t="s">
        <v>181</v>
      </c>
      <c r="C252" s="154" t="s">
        <v>457</v>
      </c>
      <c r="D252" s="179" t="s">
        <v>26</v>
      </c>
      <c r="E252" s="78">
        <v>94607</v>
      </c>
      <c r="F252" s="78">
        <v>0</v>
      </c>
      <c r="G252" s="78">
        <v>11220</v>
      </c>
      <c r="H252" s="78">
        <v>1070</v>
      </c>
      <c r="I252" s="78">
        <v>0</v>
      </c>
      <c r="J252" s="78">
        <v>0</v>
      </c>
      <c r="K252" s="78">
        <v>17561</v>
      </c>
      <c r="L252" s="78">
        <v>10259</v>
      </c>
      <c r="M252" s="78">
        <v>0</v>
      </c>
      <c r="N252" s="78">
        <v>42755</v>
      </c>
      <c r="O252" s="78">
        <v>0</v>
      </c>
      <c r="P252" s="78">
        <v>802</v>
      </c>
      <c r="Q252" s="78">
        <v>178274</v>
      </c>
      <c r="R252" s="155">
        <v>87</v>
      </c>
      <c r="S252" s="155">
        <v>33</v>
      </c>
      <c r="T252" s="156">
        <v>3</v>
      </c>
    </row>
    <row r="253" spans="1:20">
      <c r="A253" s="158">
        <v>10</v>
      </c>
      <c r="B253" s="174" t="s">
        <v>181</v>
      </c>
      <c r="C253" s="154" t="s">
        <v>459</v>
      </c>
      <c r="D253" s="179" t="s">
        <v>27</v>
      </c>
      <c r="E253" s="78">
        <v>369219</v>
      </c>
      <c r="F253" s="78">
        <v>0</v>
      </c>
      <c r="G253" s="78">
        <v>20833</v>
      </c>
      <c r="H253" s="78">
        <v>21769</v>
      </c>
      <c r="I253" s="78">
        <v>151955</v>
      </c>
      <c r="J253" s="78">
        <v>0</v>
      </c>
      <c r="K253" s="78">
        <v>484561</v>
      </c>
      <c r="L253" s="78">
        <v>10671</v>
      </c>
      <c r="M253" s="78">
        <v>0</v>
      </c>
      <c r="N253" s="78">
        <v>282016</v>
      </c>
      <c r="O253" s="78">
        <v>13659</v>
      </c>
      <c r="P253" s="78">
        <v>0</v>
      </c>
      <c r="Q253" s="78">
        <v>1354683</v>
      </c>
      <c r="R253" s="155">
        <v>234</v>
      </c>
      <c r="S253" s="155">
        <v>126</v>
      </c>
      <c r="T253" s="156">
        <v>1</v>
      </c>
    </row>
    <row r="254" spans="1:20" ht="15" thickBot="1">
      <c r="A254" s="160">
        <v>11</v>
      </c>
      <c r="B254" s="175" t="s">
        <v>181</v>
      </c>
      <c r="C254" s="161" t="s">
        <v>461</v>
      </c>
      <c r="D254" s="180" t="s">
        <v>3</v>
      </c>
      <c r="E254" s="87">
        <v>2270932</v>
      </c>
      <c r="F254" s="87">
        <v>0</v>
      </c>
      <c r="G254" s="87">
        <v>46534</v>
      </c>
      <c r="H254" s="87">
        <v>45102</v>
      </c>
      <c r="I254" s="87">
        <v>363805</v>
      </c>
      <c r="J254" s="87">
        <v>0</v>
      </c>
      <c r="K254" s="87">
        <v>628231</v>
      </c>
      <c r="L254" s="87">
        <v>0</v>
      </c>
      <c r="M254" s="87">
        <v>782118</v>
      </c>
      <c r="N254" s="87">
        <v>203328</v>
      </c>
      <c r="O254" s="87">
        <v>2975</v>
      </c>
      <c r="P254" s="87">
        <v>143242</v>
      </c>
      <c r="Q254" s="87">
        <v>4486267</v>
      </c>
      <c r="R254" s="163">
        <v>197</v>
      </c>
      <c r="S254" s="163">
        <v>377</v>
      </c>
      <c r="T254" s="164">
        <v>2</v>
      </c>
    </row>
    <row r="255" spans="1:20">
      <c r="A255" s="157">
        <v>1</v>
      </c>
      <c r="B255" s="176" t="s">
        <v>463</v>
      </c>
      <c r="C255" s="165" t="s">
        <v>136</v>
      </c>
      <c r="D255" s="181" t="s">
        <v>9</v>
      </c>
      <c r="E255" s="79">
        <v>1391377</v>
      </c>
      <c r="F255" s="79">
        <v>0</v>
      </c>
      <c r="G255" s="79">
        <v>90720</v>
      </c>
      <c r="H255" s="79">
        <v>1471700</v>
      </c>
      <c r="I255" s="79">
        <v>1482171</v>
      </c>
      <c r="J255" s="79">
        <v>431347</v>
      </c>
      <c r="K255" s="79">
        <v>4413980</v>
      </c>
      <c r="L255" s="79">
        <v>445624</v>
      </c>
      <c r="M255" s="79">
        <v>608588</v>
      </c>
      <c r="N255" s="79">
        <v>2016030</v>
      </c>
      <c r="O255" s="79">
        <v>1264236</v>
      </c>
      <c r="P255" s="79">
        <v>311575</v>
      </c>
      <c r="Q255" s="79">
        <v>13927348</v>
      </c>
      <c r="R255" s="166">
        <v>14565</v>
      </c>
      <c r="S255" s="166">
        <v>11742</v>
      </c>
      <c r="T255" s="167">
        <v>10</v>
      </c>
    </row>
    <row r="256" spans="1:20">
      <c r="A256" s="158">
        <v>2</v>
      </c>
      <c r="B256" s="176" t="s">
        <v>463</v>
      </c>
      <c r="C256" s="154" t="s">
        <v>136</v>
      </c>
      <c r="D256" s="179" t="s">
        <v>10</v>
      </c>
      <c r="E256" s="78">
        <v>1639515</v>
      </c>
      <c r="F256" s="78">
        <v>0</v>
      </c>
      <c r="G256" s="78">
        <v>73649</v>
      </c>
      <c r="H256" s="78">
        <v>1350350</v>
      </c>
      <c r="I256" s="78">
        <v>1223053</v>
      </c>
      <c r="J256" s="78">
        <v>654894</v>
      </c>
      <c r="K256" s="78">
        <v>4536965</v>
      </c>
      <c r="L256" s="78">
        <v>283120</v>
      </c>
      <c r="M256" s="78">
        <v>1031364</v>
      </c>
      <c r="N256" s="78">
        <v>2223998</v>
      </c>
      <c r="O256" s="78">
        <v>1441964</v>
      </c>
      <c r="P256" s="78">
        <v>514208</v>
      </c>
      <c r="Q256" s="78">
        <v>14973080</v>
      </c>
      <c r="R256" s="155">
        <v>22596</v>
      </c>
      <c r="S256" s="155">
        <v>9440</v>
      </c>
      <c r="T256" s="156">
        <v>14</v>
      </c>
    </row>
    <row r="257" spans="1:20">
      <c r="A257" s="157">
        <v>556325</v>
      </c>
      <c r="B257" s="176" t="s">
        <v>463</v>
      </c>
      <c r="C257" s="154" t="s">
        <v>136</v>
      </c>
      <c r="D257" s="179" t="s">
        <v>1</v>
      </c>
      <c r="E257" s="78">
        <v>1438510</v>
      </c>
      <c r="F257" s="78">
        <v>0</v>
      </c>
      <c r="G257" s="78">
        <v>96851</v>
      </c>
      <c r="H257" s="78">
        <v>1372302</v>
      </c>
      <c r="I257" s="78">
        <v>1520864</v>
      </c>
      <c r="J257" s="78">
        <v>476863</v>
      </c>
      <c r="K257" s="78">
        <v>4700906</v>
      </c>
      <c r="L257" s="78">
        <v>688369</v>
      </c>
      <c r="M257" s="78">
        <v>1700564</v>
      </c>
      <c r="N257" s="78">
        <v>1863559</v>
      </c>
      <c r="O257" s="78">
        <v>1566639</v>
      </c>
      <c r="P257" s="78">
        <v>482011</v>
      </c>
      <c r="Q257" s="78">
        <v>15907438</v>
      </c>
      <c r="R257" s="155">
        <v>55325</v>
      </c>
      <c r="S257" s="155">
        <v>43335</v>
      </c>
      <c r="T257" s="156">
        <v>34</v>
      </c>
    </row>
    <row r="258" spans="1:20">
      <c r="A258" s="158">
        <v>4</v>
      </c>
      <c r="B258" s="176" t="s">
        <v>463</v>
      </c>
      <c r="C258" s="154" t="s">
        <v>137</v>
      </c>
      <c r="D258" s="179" t="s">
        <v>1</v>
      </c>
      <c r="E258" s="78">
        <v>787938</v>
      </c>
      <c r="F258" s="78">
        <v>320721</v>
      </c>
      <c r="G258" s="78">
        <v>424048</v>
      </c>
      <c r="H258" s="78">
        <v>634360</v>
      </c>
      <c r="I258" s="78">
        <v>1355841</v>
      </c>
      <c r="J258" s="78">
        <v>1376324</v>
      </c>
      <c r="K258" s="78">
        <v>3593722</v>
      </c>
      <c r="L258" s="78">
        <v>0</v>
      </c>
      <c r="M258" s="78">
        <v>1850488</v>
      </c>
      <c r="N258" s="78">
        <v>582549</v>
      </c>
      <c r="O258" s="78">
        <v>2550591</v>
      </c>
      <c r="P258" s="78">
        <v>45480</v>
      </c>
      <c r="Q258" s="78">
        <v>13522062</v>
      </c>
      <c r="R258" s="155">
        <v>16197</v>
      </c>
      <c r="S258" s="155">
        <v>12884</v>
      </c>
      <c r="T258" s="156">
        <v>8</v>
      </c>
    </row>
    <row r="259" spans="1:20">
      <c r="A259" s="157">
        <v>5</v>
      </c>
      <c r="B259" s="176" t="s">
        <v>463</v>
      </c>
      <c r="C259" s="154" t="s">
        <v>468</v>
      </c>
      <c r="D259" s="179" t="s">
        <v>1</v>
      </c>
      <c r="E259" s="78">
        <v>855114</v>
      </c>
      <c r="F259" s="78">
        <v>0</v>
      </c>
      <c r="G259" s="78">
        <v>108920</v>
      </c>
      <c r="H259" s="78">
        <v>1086568</v>
      </c>
      <c r="I259" s="78">
        <v>2794582</v>
      </c>
      <c r="J259" s="78">
        <v>0</v>
      </c>
      <c r="K259" s="78">
        <v>4206612</v>
      </c>
      <c r="L259" s="78">
        <v>173485</v>
      </c>
      <c r="M259" s="78">
        <v>1373804</v>
      </c>
      <c r="N259" s="78">
        <v>894786</v>
      </c>
      <c r="O259" s="78">
        <v>1034256</v>
      </c>
      <c r="P259" s="78">
        <v>358564</v>
      </c>
      <c r="Q259" s="78">
        <v>12886691</v>
      </c>
      <c r="R259" s="155">
        <v>7490</v>
      </c>
      <c r="S259" s="155">
        <v>6527</v>
      </c>
      <c r="T259" s="156">
        <v>5</v>
      </c>
    </row>
    <row r="260" spans="1:20">
      <c r="A260" s="158">
        <v>6</v>
      </c>
      <c r="B260" s="176" t="s">
        <v>463</v>
      </c>
      <c r="C260" s="154" t="s">
        <v>136</v>
      </c>
      <c r="D260" s="179" t="s">
        <v>11</v>
      </c>
      <c r="E260" s="78">
        <v>2197105</v>
      </c>
      <c r="F260" s="78">
        <v>0</v>
      </c>
      <c r="G260" s="78">
        <v>163594</v>
      </c>
      <c r="H260" s="78">
        <v>2833148</v>
      </c>
      <c r="I260" s="78">
        <v>2521376</v>
      </c>
      <c r="J260" s="78">
        <v>1247976</v>
      </c>
      <c r="K260" s="78">
        <v>10199910</v>
      </c>
      <c r="L260" s="78">
        <v>280774</v>
      </c>
      <c r="M260" s="78">
        <v>2132412</v>
      </c>
      <c r="N260" s="78">
        <v>2344829</v>
      </c>
      <c r="O260" s="78">
        <v>2070155</v>
      </c>
      <c r="P260" s="78">
        <v>1332391</v>
      </c>
      <c r="Q260" s="78">
        <v>27323670</v>
      </c>
      <c r="R260" s="155">
        <v>23460</v>
      </c>
      <c r="S260" s="155">
        <v>3767</v>
      </c>
      <c r="T260" s="156">
        <v>9</v>
      </c>
    </row>
    <row r="261" spans="1:20">
      <c r="A261" s="157">
        <v>7</v>
      </c>
      <c r="B261" s="176" t="s">
        <v>463</v>
      </c>
      <c r="C261" s="154" t="s">
        <v>136</v>
      </c>
      <c r="D261" s="179" t="s">
        <v>465</v>
      </c>
      <c r="E261" s="78">
        <v>563869</v>
      </c>
      <c r="F261" s="78">
        <v>0</v>
      </c>
      <c r="G261" s="78">
        <v>49801</v>
      </c>
      <c r="H261" s="78">
        <v>860767</v>
      </c>
      <c r="I261" s="78">
        <v>504490</v>
      </c>
      <c r="J261" s="78">
        <v>355662</v>
      </c>
      <c r="K261" s="78">
        <v>1298654</v>
      </c>
      <c r="L261" s="78">
        <v>671543</v>
      </c>
      <c r="M261" s="78">
        <v>995979</v>
      </c>
      <c r="N261" s="78">
        <v>1759158</v>
      </c>
      <c r="O261" s="78">
        <v>905640</v>
      </c>
      <c r="P261" s="78">
        <v>102681</v>
      </c>
      <c r="Q261" s="78">
        <v>8068244</v>
      </c>
      <c r="R261" s="155">
        <v>7292</v>
      </c>
      <c r="S261" s="155">
        <v>7337</v>
      </c>
      <c r="T261" s="156">
        <v>7</v>
      </c>
    </row>
    <row r="262" spans="1:20">
      <c r="A262" s="158">
        <v>8</v>
      </c>
      <c r="B262" s="176" t="s">
        <v>463</v>
      </c>
      <c r="C262" s="154" t="s">
        <v>138</v>
      </c>
      <c r="D262" s="179" t="s">
        <v>5</v>
      </c>
      <c r="E262" s="78">
        <v>1221084</v>
      </c>
      <c r="F262" s="78">
        <v>0</v>
      </c>
      <c r="G262" s="78">
        <v>108419</v>
      </c>
      <c r="H262" s="78">
        <v>719746</v>
      </c>
      <c r="I262" s="78">
        <v>540306</v>
      </c>
      <c r="J262" s="78">
        <v>305160</v>
      </c>
      <c r="K262" s="78">
        <v>3644248</v>
      </c>
      <c r="L262" s="78">
        <v>0</v>
      </c>
      <c r="M262" s="78">
        <v>975493</v>
      </c>
      <c r="N262" s="78">
        <v>2171603</v>
      </c>
      <c r="O262" s="78">
        <v>1973834</v>
      </c>
      <c r="P262" s="78">
        <v>197808</v>
      </c>
      <c r="Q262" s="78">
        <v>11857701</v>
      </c>
      <c r="R262" s="155">
        <v>7572</v>
      </c>
      <c r="S262" s="155">
        <v>4345</v>
      </c>
      <c r="T262" s="156">
        <v>4</v>
      </c>
    </row>
    <row r="263" spans="1:20">
      <c r="A263" s="157">
        <v>9</v>
      </c>
      <c r="B263" s="176" t="s">
        <v>463</v>
      </c>
      <c r="C263" s="154" t="s">
        <v>137</v>
      </c>
      <c r="D263" s="179" t="s">
        <v>5</v>
      </c>
      <c r="E263" s="78">
        <v>2303807</v>
      </c>
      <c r="F263" s="78">
        <v>386836</v>
      </c>
      <c r="G263" s="78">
        <v>560055</v>
      </c>
      <c r="H263" s="78">
        <v>807762</v>
      </c>
      <c r="I263" s="78">
        <v>4758860</v>
      </c>
      <c r="J263" s="78">
        <v>1671126</v>
      </c>
      <c r="K263" s="78">
        <v>3979185</v>
      </c>
      <c r="L263" s="78">
        <v>0</v>
      </c>
      <c r="M263" s="78">
        <v>2048972</v>
      </c>
      <c r="N263" s="78">
        <v>618157</v>
      </c>
      <c r="O263" s="78">
        <v>2858121</v>
      </c>
      <c r="P263" s="78">
        <v>61609</v>
      </c>
      <c r="Q263" s="78">
        <v>20054490</v>
      </c>
      <c r="R263" s="155">
        <v>1272</v>
      </c>
      <c r="S263" s="155">
        <v>1093</v>
      </c>
      <c r="T263" s="156">
        <v>4</v>
      </c>
    </row>
    <row r="264" spans="1:20">
      <c r="A264" s="158">
        <v>10</v>
      </c>
      <c r="B264" s="176" t="s">
        <v>463</v>
      </c>
      <c r="C264" s="154" t="s">
        <v>137</v>
      </c>
      <c r="D264" s="179" t="s">
        <v>12</v>
      </c>
      <c r="E264" s="78">
        <v>1243748</v>
      </c>
      <c r="F264" s="78">
        <v>860970</v>
      </c>
      <c r="G264" s="78">
        <v>793466</v>
      </c>
      <c r="H264" s="78">
        <v>2362725</v>
      </c>
      <c r="I264" s="78">
        <v>1577107</v>
      </c>
      <c r="J264" s="78">
        <v>1260084</v>
      </c>
      <c r="K264" s="78">
        <v>9882357</v>
      </c>
      <c r="L264" s="78">
        <v>0</v>
      </c>
      <c r="M264" s="78">
        <v>4219055</v>
      </c>
      <c r="N264" s="78">
        <v>1569316</v>
      </c>
      <c r="O264" s="78">
        <v>4414930</v>
      </c>
      <c r="P264" s="78">
        <v>106084</v>
      </c>
      <c r="Q264" s="78">
        <v>28289842</v>
      </c>
      <c r="R264" s="155">
        <v>5771</v>
      </c>
      <c r="S264" s="155">
        <v>1085</v>
      </c>
      <c r="T264" s="156">
        <v>4</v>
      </c>
    </row>
    <row r="265" spans="1:20">
      <c r="A265" s="157">
        <v>11</v>
      </c>
      <c r="B265" s="176" t="s">
        <v>463</v>
      </c>
      <c r="C265" s="154" t="s">
        <v>122</v>
      </c>
      <c r="D265" s="179" t="s">
        <v>186</v>
      </c>
      <c r="E265" s="78">
        <v>545307</v>
      </c>
      <c r="F265" s="78">
        <v>0</v>
      </c>
      <c r="G265" s="78">
        <v>75036</v>
      </c>
      <c r="H265" s="78">
        <v>179423</v>
      </c>
      <c r="I265" s="78">
        <v>646795</v>
      </c>
      <c r="J265" s="78">
        <v>34285</v>
      </c>
      <c r="K265" s="78">
        <v>1077698</v>
      </c>
      <c r="L265" s="78">
        <v>908830</v>
      </c>
      <c r="M265" s="78">
        <v>398837</v>
      </c>
      <c r="N265" s="78">
        <v>665258</v>
      </c>
      <c r="O265" s="78">
        <v>31138</v>
      </c>
      <c r="P265" s="78">
        <v>162317</v>
      </c>
      <c r="Q265" s="78">
        <v>4724924</v>
      </c>
      <c r="R265" s="155">
        <v>1789</v>
      </c>
      <c r="S265" s="155">
        <v>2533</v>
      </c>
      <c r="T265" s="156">
        <v>2</v>
      </c>
    </row>
    <row r="266" spans="1:20">
      <c r="A266" s="158">
        <v>12</v>
      </c>
      <c r="B266" s="176" t="s">
        <v>463</v>
      </c>
      <c r="C266" s="154" t="s">
        <v>137</v>
      </c>
      <c r="D266" s="179" t="s">
        <v>8</v>
      </c>
      <c r="E266" s="78">
        <v>861189</v>
      </c>
      <c r="F266" s="78">
        <v>77384</v>
      </c>
      <c r="G266" s="78">
        <v>282528</v>
      </c>
      <c r="H266" s="78">
        <v>129188</v>
      </c>
      <c r="I266" s="78">
        <v>1894867</v>
      </c>
      <c r="J266" s="78">
        <v>577364</v>
      </c>
      <c r="K266" s="78">
        <v>848537</v>
      </c>
      <c r="L266" s="78">
        <v>0</v>
      </c>
      <c r="M266" s="78">
        <v>983094</v>
      </c>
      <c r="N266" s="78">
        <v>65909</v>
      </c>
      <c r="O266" s="78">
        <v>952721</v>
      </c>
      <c r="P266" s="78">
        <v>21020</v>
      </c>
      <c r="Q266" s="78">
        <v>6693801</v>
      </c>
      <c r="R266" s="155">
        <v>5909</v>
      </c>
      <c r="S266" s="155">
        <v>6093</v>
      </c>
      <c r="T266" s="156">
        <v>7</v>
      </c>
    </row>
    <row r="267" spans="1:20">
      <c r="A267" s="157">
        <v>13</v>
      </c>
      <c r="B267" s="176" t="s">
        <v>463</v>
      </c>
      <c r="C267" s="154" t="s">
        <v>122</v>
      </c>
      <c r="D267" s="179" t="s">
        <v>6</v>
      </c>
      <c r="E267" s="78">
        <v>1892618</v>
      </c>
      <c r="F267" s="78">
        <v>0</v>
      </c>
      <c r="G267" s="78">
        <v>1272739</v>
      </c>
      <c r="H267" s="78">
        <v>215188</v>
      </c>
      <c r="I267" s="78">
        <v>154043</v>
      </c>
      <c r="J267" s="78">
        <v>6712</v>
      </c>
      <c r="K267" s="78">
        <v>525396</v>
      </c>
      <c r="L267" s="78">
        <v>3188311</v>
      </c>
      <c r="M267" s="78">
        <v>3483571</v>
      </c>
      <c r="N267" s="78">
        <v>0</v>
      </c>
      <c r="O267" s="78">
        <v>0</v>
      </c>
      <c r="P267" s="78">
        <v>0</v>
      </c>
      <c r="Q267" s="78">
        <v>10738578</v>
      </c>
      <c r="R267" s="155">
        <v>56</v>
      </c>
      <c r="S267" s="155">
        <v>82</v>
      </c>
      <c r="T267" s="156">
        <v>1</v>
      </c>
    </row>
    <row r="268" spans="1:20">
      <c r="A268" s="158">
        <v>14</v>
      </c>
      <c r="B268" s="176" t="s">
        <v>463</v>
      </c>
      <c r="C268" s="154" t="s">
        <v>138</v>
      </c>
      <c r="D268" s="179" t="s">
        <v>15</v>
      </c>
      <c r="E268" s="78">
        <v>1249778</v>
      </c>
      <c r="F268" s="78">
        <v>0</v>
      </c>
      <c r="G268" s="78">
        <v>160013</v>
      </c>
      <c r="H268" s="78">
        <v>736660</v>
      </c>
      <c r="I268" s="78">
        <v>1134828</v>
      </c>
      <c r="J268" s="78">
        <v>312331</v>
      </c>
      <c r="K268" s="78">
        <v>3927999</v>
      </c>
      <c r="L268" s="78">
        <v>6535</v>
      </c>
      <c r="M268" s="78">
        <v>1681045</v>
      </c>
      <c r="N268" s="78">
        <v>2222634</v>
      </c>
      <c r="O268" s="78">
        <v>2020218</v>
      </c>
      <c r="P268" s="78">
        <v>199965</v>
      </c>
      <c r="Q268" s="78">
        <v>13652006</v>
      </c>
      <c r="R268" s="155">
        <v>21086</v>
      </c>
      <c r="S268" s="155">
        <v>12384</v>
      </c>
      <c r="T268" s="156">
        <v>14</v>
      </c>
    </row>
    <row r="269" spans="1:20">
      <c r="A269" s="157">
        <v>15</v>
      </c>
      <c r="B269" s="176" t="s">
        <v>463</v>
      </c>
      <c r="C269" s="154" t="s">
        <v>136</v>
      </c>
      <c r="D269" s="179" t="s">
        <v>13</v>
      </c>
      <c r="E269" s="78">
        <v>751533</v>
      </c>
      <c r="F269" s="78">
        <v>0</v>
      </c>
      <c r="G269" s="78">
        <v>30058</v>
      </c>
      <c r="H269" s="78">
        <v>635430</v>
      </c>
      <c r="I269" s="78">
        <v>1423590</v>
      </c>
      <c r="J269" s="78">
        <v>332900</v>
      </c>
      <c r="K269" s="78">
        <v>1038603</v>
      </c>
      <c r="L269" s="78">
        <v>488038</v>
      </c>
      <c r="M269" s="78">
        <v>262450</v>
      </c>
      <c r="N269" s="78">
        <v>1675823</v>
      </c>
      <c r="O269" s="78">
        <v>675362</v>
      </c>
      <c r="P269" s="78">
        <v>75967</v>
      </c>
      <c r="Q269" s="78">
        <v>7389754</v>
      </c>
      <c r="R269" s="155">
        <v>1016</v>
      </c>
      <c r="S269" s="155">
        <v>930</v>
      </c>
      <c r="T269" s="156">
        <v>6</v>
      </c>
    </row>
    <row r="270" spans="1:20">
      <c r="A270" s="158">
        <v>16</v>
      </c>
      <c r="B270" s="176" t="s">
        <v>463</v>
      </c>
      <c r="C270" s="154" t="s">
        <v>122</v>
      </c>
      <c r="D270" s="179" t="s">
        <v>7</v>
      </c>
      <c r="E270" s="78">
        <v>348500</v>
      </c>
      <c r="F270" s="78">
        <v>0</v>
      </c>
      <c r="G270" s="78">
        <v>13853</v>
      </c>
      <c r="H270" s="78">
        <v>75025</v>
      </c>
      <c r="I270" s="78">
        <v>352647</v>
      </c>
      <c r="J270" s="78">
        <v>25169</v>
      </c>
      <c r="K270" s="78">
        <v>616016</v>
      </c>
      <c r="L270" s="78">
        <v>49818</v>
      </c>
      <c r="M270" s="78">
        <v>211452</v>
      </c>
      <c r="N270" s="78">
        <v>475995</v>
      </c>
      <c r="O270" s="78">
        <v>22279</v>
      </c>
      <c r="P270" s="78">
        <v>116138</v>
      </c>
      <c r="Q270" s="78">
        <v>2306892</v>
      </c>
      <c r="R270" s="155">
        <v>7501</v>
      </c>
      <c r="S270" s="155">
        <v>8475</v>
      </c>
      <c r="T270" s="156">
        <v>6</v>
      </c>
    </row>
    <row r="271" spans="1:20" ht="15" thickBot="1">
      <c r="A271" s="160">
        <v>17</v>
      </c>
      <c r="B271" s="176" t="s">
        <v>463</v>
      </c>
      <c r="C271" s="161" t="s">
        <v>124</v>
      </c>
      <c r="D271" s="180" t="s">
        <v>187</v>
      </c>
      <c r="E271" s="87">
        <v>495789</v>
      </c>
      <c r="F271" s="87">
        <v>257396</v>
      </c>
      <c r="G271" s="87">
        <v>38449</v>
      </c>
      <c r="H271" s="87">
        <v>122591</v>
      </c>
      <c r="I271" s="87">
        <v>687742</v>
      </c>
      <c r="J271" s="87">
        <v>34650</v>
      </c>
      <c r="K271" s="87">
        <v>820259</v>
      </c>
      <c r="L271" s="87">
        <v>98967</v>
      </c>
      <c r="M271" s="87">
        <v>105867</v>
      </c>
      <c r="N271" s="87">
        <v>545787</v>
      </c>
      <c r="O271" s="87">
        <v>265432</v>
      </c>
      <c r="P271" s="87">
        <v>270167</v>
      </c>
      <c r="Q271" s="87">
        <v>3743096</v>
      </c>
      <c r="R271" s="163">
        <v>15352</v>
      </c>
      <c r="S271" s="163">
        <v>16570</v>
      </c>
      <c r="T271" s="164">
        <v>9</v>
      </c>
    </row>
    <row r="273" spans="1:20">
      <c r="A273" s="168" t="s">
        <v>469</v>
      </c>
      <c r="B273" s="177"/>
      <c r="C273"/>
      <c r="D273" s="177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1:20">
      <c r="Q274" s="1">
        <f>55325+16197+7490</f>
        <v>79012</v>
      </c>
      <c r="S274" s="432">
        <f>43335+S258+S259</f>
        <v>62746</v>
      </c>
    </row>
    <row r="280" spans="1:20">
      <c r="T280" s="147">
        <f>34+8+5</f>
        <v>47</v>
      </c>
    </row>
  </sheetData>
  <sortState ref="B255:T271">
    <sortCondition ref="D255:D27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3"/>
  <sheetViews>
    <sheetView workbookViewId="0">
      <selection activeCell="B280" sqref="B280"/>
    </sheetView>
  </sheetViews>
  <sheetFormatPr baseColWidth="10" defaultRowHeight="14.25"/>
  <cols>
    <col min="1" max="1" width="9.5" style="171" customWidth="1"/>
    <col min="2" max="2" width="55.69921875" style="1" customWidth="1"/>
    <col min="3" max="3" width="8.19921875" style="147" customWidth="1"/>
  </cols>
  <sheetData>
    <row r="1" spans="1:3" ht="24.6" customHeight="1" thickBot="1">
      <c r="A1" s="348" t="s">
        <v>471</v>
      </c>
      <c r="B1" s="349"/>
      <c r="C1" s="350"/>
    </row>
    <row r="2" spans="1:3" ht="15" thickBot="1"/>
    <row r="3" spans="1:3" ht="36" customHeight="1" thickBot="1">
      <c r="A3" s="170" t="s">
        <v>470</v>
      </c>
      <c r="B3" s="170" t="s">
        <v>291</v>
      </c>
      <c r="C3" s="170" t="s">
        <v>172</v>
      </c>
    </row>
    <row r="4" spans="1:3" ht="15" thickBot="1">
      <c r="A4" s="183" t="s">
        <v>17</v>
      </c>
      <c r="B4" s="184" t="s">
        <v>421</v>
      </c>
      <c r="C4" s="185" t="s">
        <v>173</v>
      </c>
    </row>
    <row r="5" spans="1:3" ht="15" thickBot="1">
      <c r="A5" s="183" t="s">
        <v>320</v>
      </c>
      <c r="B5" s="184" t="s">
        <v>319</v>
      </c>
      <c r="C5" s="185" t="s">
        <v>176</v>
      </c>
    </row>
    <row r="6" spans="1:3" ht="15" thickBot="1">
      <c r="A6" s="183" t="s">
        <v>352</v>
      </c>
      <c r="B6" s="184" t="s">
        <v>351</v>
      </c>
      <c r="C6" s="185" t="s">
        <v>177</v>
      </c>
    </row>
    <row r="7" spans="1:3" ht="15" thickBot="1">
      <c r="A7" s="183" t="s">
        <v>9</v>
      </c>
      <c r="B7" s="184" t="s">
        <v>464</v>
      </c>
      <c r="C7" s="185" t="s">
        <v>463</v>
      </c>
    </row>
    <row r="8" spans="1:3">
      <c r="A8" s="181" t="s">
        <v>10</v>
      </c>
      <c r="B8" s="165" t="s">
        <v>109</v>
      </c>
      <c r="C8" s="182" t="s">
        <v>174</v>
      </c>
    </row>
    <row r="9" spans="1:3">
      <c r="A9" s="179" t="s">
        <v>10</v>
      </c>
      <c r="B9" s="154" t="s">
        <v>379</v>
      </c>
      <c r="C9" s="153" t="s">
        <v>174</v>
      </c>
    </row>
    <row r="10" spans="1:3">
      <c r="A10" s="179" t="s">
        <v>10</v>
      </c>
      <c r="B10" s="154" t="s">
        <v>383</v>
      </c>
      <c r="C10" s="153" t="s">
        <v>174</v>
      </c>
    </row>
    <row r="11" spans="1:3">
      <c r="A11" s="179" t="s">
        <v>10</v>
      </c>
      <c r="B11" s="154" t="s">
        <v>189</v>
      </c>
      <c r="C11" s="153" t="s">
        <v>174</v>
      </c>
    </row>
    <row r="12" spans="1:3">
      <c r="A12" s="179" t="s">
        <v>10</v>
      </c>
      <c r="B12" s="154" t="s">
        <v>389</v>
      </c>
      <c r="C12" s="153" t="s">
        <v>174</v>
      </c>
    </row>
    <row r="13" spans="1:3">
      <c r="A13" s="179" t="s">
        <v>10</v>
      </c>
      <c r="B13" s="154" t="s">
        <v>190</v>
      </c>
      <c r="C13" s="153" t="s">
        <v>174</v>
      </c>
    </row>
    <row r="14" spans="1:3" ht="15" thickBot="1">
      <c r="A14" s="180" t="s">
        <v>10</v>
      </c>
      <c r="B14" s="161" t="s">
        <v>464</v>
      </c>
      <c r="C14" s="186" t="s">
        <v>463</v>
      </c>
    </row>
    <row r="15" spans="1:3">
      <c r="A15" s="181" t="s">
        <v>1</v>
      </c>
      <c r="B15" s="165" t="s">
        <v>372</v>
      </c>
      <c r="C15" s="182" t="s">
        <v>174</v>
      </c>
    </row>
    <row r="16" spans="1:3">
      <c r="A16" s="179" t="s">
        <v>1</v>
      </c>
      <c r="B16" s="154" t="s">
        <v>109</v>
      </c>
      <c r="C16" s="153" t="s">
        <v>174</v>
      </c>
    </row>
    <row r="17" spans="1:3">
      <c r="A17" s="179" t="s">
        <v>1</v>
      </c>
      <c r="B17" s="154" t="s">
        <v>111</v>
      </c>
      <c r="C17" s="153" t="s">
        <v>174</v>
      </c>
    </row>
    <row r="18" spans="1:3">
      <c r="A18" s="179" t="s">
        <v>1</v>
      </c>
      <c r="B18" s="154" t="s">
        <v>383</v>
      </c>
      <c r="C18" s="153" t="s">
        <v>174</v>
      </c>
    </row>
    <row r="19" spans="1:3">
      <c r="A19" s="179" t="s">
        <v>1</v>
      </c>
      <c r="B19" s="154" t="s">
        <v>110</v>
      </c>
      <c r="C19" s="153" t="s">
        <v>174</v>
      </c>
    </row>
    <row r="20" spans="1:3">
      <c r="A20" s="179" t="s">
        <v>1</v>
      </c>
      <c r="B20" s="154" t="s">
        <v>389</v>
      </c>
      <c r="C20" s="153" t="s">
        <v>174</v>
      </c>
    </row>
    <row r="21" spans="1:3">
      <c r="A21" s="179" t="s">
        <v>1</v>
      </c>
      <c r="B21" s="154" t="s">
        <v>190</v>
      </c>
      <c r="C21" s="153" t="s">
        <v>174</v>
      </c>
    </row>
    <row r="22" spans="1:3">
      <c r="A22" s="179" t="s">
        <v>1</v>
      </c>
      <c r="B22" s="154" t="s">
        <v>464</v>
      </c>
      <c r="C22" s="153" t="s">
        <v>463</v>
      </c>
    </row>
    <row r="23" spans="1:3">
      <c r="A23" s="179" t="s">
        <v>1</v>
      </c>
      <c r="B23" s="154" t="s">
        <v>466</v>
      </c>
      <c r="C23" s="153" t="s">
        <v>463</v>
      </c>
    </row>
    <row r="24" spans="1:3" ht="15" thickBot="1">
      <c r="A24" s="180" t="s">
        <v>1</v>
      </c>
      <c r="B24" s="161" t="s">
        <v>164</v>
      </c>
      <c r="C24" s="186" t="s">
        <v>463</v>
      </c>
    </row>
    <row r="25" spans="1:3">
      <c r="A25" s="181" t="s">
        <v>191</v>
      </c>
      <c r="B25" s="165" t="s">
        <v>389</v>
      </c>
      <c r="C25" s="182" t="s">
        <v>174</v>
      </c>
    </row>
    <row r="26" spans="1:3" ht="15" thickBot="1">
      <c r="A26" s="180" t="s">
        <v>191</v>
      </c>
      <c r="B26" s="161" t="s">
        <v>190</v>
      </c>
      <c r="C26" s="186" t="s">
        <v>174</v>
      </c>
    </row>
    <row r="27" spans="1:3">
      <c r="A27" s="181" t="s">
        <v>11</v>
      </c>
      <c r="B27" s="165" t="s">
        <v>369</v>
      </c>
      <c r="C27" s="182" t="s">
        <v>361</v>
      </c>
    </row>
    <row r="28" spans="1:3" ht="15" thickBot="1">
      <c r="A28" s="180" t="s">
        <v>11</v>
      </c>
      <c r="B28" s="161" t="s">
        <v>464</v>
      </c>
      <c r="C28" s="186" t="s">
        <v>463</v>
      </c>
    </row>
    <row r="29" spans="1:3" ht="15" thickBot="1">
      <c r="A29" s="183" t="s">
        <v>112</v>
      </c>
      <c r="B29" s="184" t="s">
        <v>113</v>
      </c>
      <c r="C29" s="185" t="s">
        <v>174</v>
      </c>
    </row>
    <row r="30" spans="1:3">
      <c r="A30" s="181" t="s">
        <v>114</v>
      </c>
      <c r="B30" s="165" t="s">
        <v>140</v>
      </c>
      <c r="C30" s="182" t="s">
        <v>174</v>
      </c>
    </row>
    <row r="31" spans="1:3" ht="15" thickBot="1">
      <c r="A31" s="180" t="s">
        <v>114</v>
      </c>
      <c r="B31" s="161" t="s">
        <v>380</v>
      </c>
      <c r="C31" s="186" t="s">
        <v>174</v>
      </c>
    </row>
    <row r="32" spans="1:3" ht="15" thickBot="1">
      <c r="A32" s="183" t="s">
        <v>30</v>
      </c>
      <c r="B32" s="184" t="s">
        <v>430</v>
      </c>
      <c r="C32" s="185" t="s">
        <v>173</v>
      </c>
    </row>
    <row r="33" spans="1:3" ht="15" thickBot="1">
      <c r="A33" s="183" t="s">
        <v>23</v>
      </c>
      <c r="B33" s="184" t="s">
        <v>96</v>
      </c>
      <c r="C33" s="185" t="s">
        <v>361</v>
      </c>
    </row>
    <row r="34" spans="1:3" ht="15" thickBot="1">
      <c r="A34" s="183" t="s">
        <v>24</v>
      </c>
      <c r="B34" s="184" t="s">
        <v>165</v>
      </c>
      <c r="C34" s="185" t="s">
        <v>178</v>
      </c>
    </row>
    <row r="35" spans="1:3">
      <c r="A35" s="181" t="s">
        <v>40</v>
      </c>
      <c r="B35" s="165" t="s">
        <v>106</v>
      </c>
      <c r="C35" s="182" t="s">
        <v>178</v>
      </c>
    </row>
    <row r="36" spans="1:3">
      <c r="A36" s="179" t="s">
        <v>40</v>
      </c>
      <c r="B36" s="154" t="s">
        <v>394</v>
      </c>
      <c r="C36" s="153" t="s">
        <v>173</v>
      </c>
    </row>
    <row r="37" spans="1:3">
      <c r="A37" s="179" t="s">
        <v>40</v>
      </c>
      <c r="B37" s="154" t="s">
        <v>166</v>
      </c>
      <c r="C37" s="153" t="s">
        <v>173</v>
      </c>
    </row>
    <row r="38" spans="1:3" ht="15" thickBot="1">
      <c r="A38" s="180" t="s">
        <v>40</v>
      </c>
      <c r="B38" s="161" t="s">
        <v>203</v>
      </c>
      <c r="C38" s="186" t="s">
        <v>173</v>
      </c>
    </row>
    <row r="39" spans="1:3">
      <c r="A39" s="181" t="s">
        <v>202</v>
      </c>
      <c r="B39" s="165" t="s">
        <v>394</v>
      </c>
      <c r="C39" s="182" t="s">
        <v>173</v>
      </c>
    </row>
    <row r="40" spans="1:3">
      <c r="A40" s="179" t="s">
        <v>202</v>
      </c>
      <c r="B40" s="154" t="s">
        <v>405</v>
      </c>
      <c r="C40" s="158" t="s">
        <v>173</v>
      </c>
    </row>
    <row r="41" spans="1:3" ht="15" thickBot="1">
      <c r="A41" s="180" t="s">
        <v>202</v>
      </c>
      <c r="B41" s="161" t="s">
        <v>203</v>
      </c>
      <c r="C41" s="160" t="s">
        <v>173</v>
      </c>
    </row>
    <row r="42" spans="1:3">
      <c r="A42" s="181" t="s">
        <v>195</v>
      </c>
      <c r="B42" s="165" t="s">
        <v>309</v>
      </c>
      <c r="C42" s="148" t="s">
        <v>176</v>
      </c>
    </row>
    <row r="43" spans="1:3" ht="15" thickBot="1">
      <c r="A43" s="180" t="s">
        <v>195</v>
      </c>
      <c r="B43" s="161" t="s">
        <v>345</v>
      </c>
      <c r="C43" s="160" t="s">
        <v>176</v>
      </c>
    </row>
    <row r="44" spans="1:3" ht="15" thickBot="1">
      <c r="A44" s="183" t="s">
        <v>465</v>
      </c>
      <c r="B44" s="184" t="s">
        <v>464</v>
      </c>
      <c r="C44" s="187" t="s">
        <v>463</v>
      </c>
    </row>
    <row r="45" spans="1:3">
      <c r="A45" s="181" t="s">
        <v>39</v>
      </c>
      <c r="B45" s="165" t="s">
        <v>394</v>
      </c>
      <c r="C45" s="157" t="s">
        <v>173</v>
      </c>
    </row>
    <row r="46" spans="1:3">
      <c r="A46" s="179" t="s">
        <v>39</v>
      </c>
      <c r="B46" s="154" t="s">
        <v>125</v>
      </c>
      <c r="C46" s="158" t="s">
        <v>173</v>
      </c>
    </row>
    <row r="47" spans="1:3">
      <c r="A47" s="179" t="s">
        <v>39</v>
      </c>
      <c r="B47" s="154" t="s">
        <v>416</v>
      </c>
      <c r="C47" s="158" t="s">
        <v>173</v>
      </c>
    </row>
    <row r="48" spans="1:3">
      <c r="A48" s="179" t="s">
        <v>39</v>
      </c>
      <c r="B48" s="154" t="s">
        <v>418</v>
      </c>
      <c r="C48" s="158" t="s">
        <v>173</v>
      </c>
    </row>
    <row r="49" spans="1:3">
      <c r="A49" s="179" t="s">
        <v>39</v>
      </c>
      <c r="B49" s="154" t="s">
        <v>135</v>
      </c>
      <c r="C49" s="158" t="s">
        <v>173</v>
      </c>
    </row>
    <row r="50" spans="1:3">
      <c r="A50" s="179" t="s">
        <v>39</v>
      </c>
      <c r="B50" s="154" t="s">
        <v>126</v>
      </c>
      <c r="C50" s="158" t="s">
        <v>173</v>
      </c>
    </row>
    <row r="51" spans="1:3">
      <c r="A51" s="179" t="s">
        <v>39</v>
      </c>
      <c r="B51" s="154" t="s">
        <v>179</v>
      </c>
      <c r="C51" s="158" t="s">
        <v>173</v>
      </c>
    </row>
    <row r="52" spans="1:3" ht="15" thickBot="1">
      <c r="A52" s="180" t="s">
        <v>440</v>
      </c>
      <c r="B52" s="161" t="s">
        <v>203</v>
      </c>
      <c r="C52" s="160" t="s">
        <v>173</v>
      </c>
    </row>
    <row r="53" spans="1:3" ht="15" thickBot="1">
      <c r="A53" s="183" t="s">
        <v>50</v>
      </c>
      <c r="B53" s="184" t="s">
        <v>166</v>
      </c>
      <c r="C53" s="187" t="s">
        <v>173</v>
      </c>
    </row>
    <row r="54" spans="1:3">
      <c r="A54" s="181" t="s">
        <v>22</v>
      </c>
      <c r="B54" s="165" t="s">
        <v>107</v>
      </c>
      <c r="C54" s="157" t="s">
        <v>180</v>
      </c>
    </row>
    <row r="55" spans="1:3">
      <c r="A55" s="179" t="s">
        <v>22</v>
      </c>
      <c r="B55" s="154" t="s">
        <v>108</v>
      </c>
      <c r="C55" s="158" t="s">
        <v>180</v>
      </c>
    </row>
    <row r="56" spans="1:3" ht="15" thickBot="1">
      <c r="A56" s="180" t="s">
        <v>22</v>
      </c>
      <c r="B56" s="161" t="s">
        <v>421</v>
      </c>
      <c r="C56" s="160" t="s">
        <v>173</v>
      </c>
    </row>
    <row r="57" spans="1:3">
      <c r="A57" s="181" t="s">
        <v>46</v>
      </c>
      <c r="B57" s="165" t="s">
        <v>107</v>
      </c>
      <c r="C57" s="157" t="s">
        <v>180</v>
      </c>
    </row>
    <row r="58" spans="1:3">
      <c r="A58" s="179" t="s">
        <v>46</v>
      </c>
      <c r="B58" s="154" t="s">
        <v>130</v>
      </c>
      <c r="C58" s="157" t="s">
        <v>173</v>
      </c>
    </row>
    <row r="59" spans="1:3">
      <c r="A59" s="179" t="s">
        <v>46</v>
      </c>
      <c r="B59" s="154" t="s">
        <v>128</v>
      </c>
      <c r="C59" s="157" t="s">
        <v>173</v>
      </c>
    </row>
    <row r="60" spans="1:3" ht="15" thickBot="1">
      <c r="A60" s="180" t="s">
        <v>46</v>
      </c>
      <c r="B60" s="161" t="s">
        <v>432</v>
      </c>
      <c r="C60" s="160" t="s">
        <v>173</v>
      </c>
    </row>
    <row r="61" spans="1:3">
      <c r="A61" s="181" t="s">
        <v>18</v>
      </c>
      <c r="B61" s="165" t="s">
        <v>106</v>
      </c>
      <c r="C61" s="157" t="s">
        <v>178</v>
      </c>
    </row>
    <row r="62" spans="1:3" ht="15" thickBot="1">
      <c r="A62" s="180" t="s">
        <v>18</v>
      </c>
      <c r="B62" s="161" t="s">
        <v>128</v>
      </c>
      <c r="C62" s="160" t="s">
        <v>173</v>
      </c>
    </row>
    <row r="63" spans="1:3" ht="15" thickBot="1">
      <c r="A63" s="183" t="s">
        <v>427</v>
      </c>
      <c r="B63" s="184" t="s">
        <v>426</v>
      </c>
      <c r="C63" s="187" t="s">
        <v>173</v>
      </c>
    </row>
    <row r="64" spans="1:3">
      <c r="A64" s="181" t="s">
        <v>4</v>
      </c>
      <c r="B64" s="165" t="s">
        <v>128</v>
      </c>
      <c r="C64" s="157" t="s">
        <v>173</v>
      </c>
    </row>
    <row r="65" spans="1:3" ht="15" thickBot="1">
      <c r="A65" s="180" t="s">
        <v>4</v>
      </c>
      <c r="B65" s="161" t="s">
        <v>426</v>
      </c>
      <c r="C65" s="160" t="s">
        <v>173</v>
      </c>
    </row>
    <row r="66" spans="1:3">
      <c r="A66" s="181" t="s">
        <v>19</v>
      </c>
      <c r="B66" s="165" t="s">
        <v>106</v>
      </c>
      <c r="C66" s="148" t="s">
        <v>178</v>
      </c>
    </row>
    <row r="67" spans="1:3">
      <c r="A67" s="181" t="s">
        <v>19</v>
      </c>
      <c r="B67" s="165" t="s">
        <v>421</v>
      </c>
      <c r="C67" s="157" t="s">
        <v>173</v>
      </c>
    </row>
    <row r="68" spans="1:3" ht="15" thickBot="1">
      <c r="A68" s="180" t="s">
        <v>19</v>
      </c>
      <c r="B68" s="161" t="s">
        <v>128</v>
      </c>
      <c r="C68" s="160" t="s">
        <v>173</v>
      </c>
    </row>
    <row r="69" spans="1:3" ht="15" thickBot="1">
      <c r="A69" s="183" t="s">
        <v>366</v>
      </c>
      <c r="B69" s="184" t="s">
        <v>98</v>
      </c>
      <c r="C69" s="187" t="s">
        <v>361</v>
      </c>
    </row>
    <row r="70" spans="1:3">
      <c r="A70" s="181" t="s">
        <v>16</v>
      </c>
      <c r="B70" s="165" t="s">
        <v>100</v>
      </c>
      <c r="C70" s="157" t="s">
        <v>177</v>
      </c>
    </row>
    <row r="71" spans="1:3">
      <c r="A71" s="179" t="s">
        <v>16</v>
      </c>
      <c r="B71" s="154" t="s">
        <v>359</v>
      </c>
      <c r="C71" s="152" t="s">
        <v>177</v>
      </c>
    </row>
    <row r="72" spans="1:3" ht="15" thickBot="1">
      <c r="A72" s="180" t="s">
        <v>16</v>
      </c>
      <c r="B72" s="161" t="s">
        <v>98</v>
      </c>
      <c r="C72" s="162" t="s">
        <v>361</v>
      </c>
    </row>
    <row r="73" spans="1:3">
      <c r="A73" s="181" t="s">
        <v>99</v>
      </c>
      <c r="B73" s="165" t="s">
        <v>97</v>
      </c>
      <c r="C73" s="157" t="s">
        <v>361</v>
      </c>
    </row>
    <row r="74" spans="1:3">
      <c r="A74" s="179" t="s">
        <v>99</v>
      </c>
      <c r="B74" s="154" t="s">
        <v>98</v>
      </c>
      <c r="C74" s="158" t="s">
        <v>361</v>
      </c>
    </row>
    <row r="75" spans="1:3" ht="15" thickBot="1">
      <c r="A75" s="180" t="s">
        <v>99</v>
      </c>
      <c r="B75" s="161" t="s">
        <v>96</v>
      </c>
      <c r="C75" s="160" t="s">
        <v>361</v>
      </c>
    </row>
    <row r="76" spans="1:3" ht="15" thickBot="1">
      <c r="A76" s="183" t="s">
        <v>360</v>
      </c>
      <c r="B76" s="184" t="s">
        <v>359</v>
      </c>
      <c r="C76" s="190" t="s">
        <v>177</v>
      </c>
    </row>
    <row r="77" spans="1:3">
      <c r="A77" s="181" t="s">
        <v>5</v>
      </c>
      <c r="B77" s="165" t="s">
        <v>115</v>
      </c>
      <c r="C77" s="148" t="s">
        <v>174</v>
      </c>
    </row>
    <row r="78" spans="1:3">
      <c r="A78" s="179" t="s">
        <v>5</v>
      </c>
      <c r="B78" s="154" t="s">
        <v>141</v>
      </c>
      <c r="C78" s="152" t="s">
        <v>174</v>
      </c>
    </row>
    <row r="79" spans="1:3">
      <c r="A79" s="179" t="s">
        <v>5</v>
      </c>
      <c r="B79" s="154" t="s">
        <v>116</v>
      </c>
      <c r="C79" s="152" t="s">
        <v>174</v>
      </c>
    </row>
    <row r="80" spans="1:3">
      <c r="A80" s="179" t="s">
        <v>5</v>
      </c>
      <c r="B80" s="154" t="s">
        <v>192</v>
      </c>
      <c r="C80" s="152" t="s">
        <v>175</v>
      </c>
    </row>
    <row r="81" spans="1:3">
      <c r="A81" s="179" t="s">
        <v>5</v>
      </c>
      <c r="B81" s="154" t="s">
        <v>139</v>
      </c>
      <c r="C81" s="152" t="s">
        <v>463</v>
      </c>
    </row>
    <row r="82" spans="1:3" ht="15" thickBot="1">
      <c r="A82" s="180" t="s">
        <v>5</v>
      </c>
      <c r="B82" s="161" t="s">
        <v>466</v>
      </c>
      <c r="C82" s="162" t="s">
        <v>463</v>
      </c>
    </row>
    <row r="83" spans="1:3">
      <c r="A83" s="181" t="s">
        <v>117</v>
      </c>
      <c r="B83" s="165" t="s">
        <v>115</v>
      </c>
      <c r="C83" s="148" t="s">
        <v>174</v>
      </c>
    </row>
    <row r="84" spans="1:3" ht="15" thickBot="1">
      <c r="A84" s="180" t="s">
        <v>117</v>
      </c>
      <c r="B84" s="161" t="s">
        <v>192</v>
      </c>
      <c r="C84" s="162" t="s">
        <v>175</v>
      </c>
    </row>
    <row r="85" spans="1:3" ht="15" thickBot="1">
      <c r="A85" s="183" t="s">
        <v>14</v>
      </c>
      <c r="B85" s="184" t="s">
        <v>101</v>
      </c>
      <c r="C85" s="190" t="s">
        <v>177</v>
      </c>
    </row>
    <row r="86" spans="1:3">
      <c r="A86" s="181" t="s">
        <v>118</v>
      </c>
      <c r="B86" s="165" t="s">
        <v>358</v>
      </c>
      <c r="C86" s="148" t="s">
        <v>177</v>
      </c>
    </row>
    <row r="87" spans="1:3">
      <c r="A87" s="179" t="s">
        <v>118</v>
      </c>
      <c r="B87" s="154" t="s">
        <v>359</v>
      </c>
      <c r="C87" s="152" t="s">
        <v>177</v>
      </c>
    </row>
    <row r="88" spans="1:3" ht="15" thickBot="1">
      <c r="A88" s="180" t="s">
        <v>118</v>
      </c>
      <c r="B88" s="161" t="s">
        <v>184</v>
      </c>
      <c r="C88" s="162" t="s">
        <v>174</v>
      </c>
    </row>
    <row r="89" spans="1:3" ht="15" thickBot="1">
      <c r="A89" s="183" t="s">
        <v>2</v>
      </c>
      <c r="B89" s="184" t="s">
        <v>100</v>
      </c>
      <c r="C89" s="190" t="s">
        <v>177</v>
      </c>
    </row>
    <row r="90" spans="1:3">
      <c r="A90" s="181" t="s">
        <v>12</v>
      </c>
      <c r="B90" s="165" t="s">
        <v>104</v>
      </c>
      <c r="C90" s="148" t="s">
        <v>177</v>
      </c>
    </row>
    <row r="91" spans="1:3">
      <c r="A91" s="179" t="s">
        <v>12</v>
      </c>
      <c r="B91" s="154" t="s">
        <v>354</v>
      </c>
      <c r="C91" s="152" t="s">
        <v>177</v>
      </c>
    </row>
    <row r="92" spans="1:3">
      <c r="A92" s="179" t="s">
        <v>12</v>
      </c>
      <c r="B92" s="154" t="s">
        <v>355</v>
      </c>
      <c r="C92" s="152" t="s">
        <v>177</v>
      </c>
    </row>
    <row r="93" spans="1:3">
      <c r="A93" s="179" t="s">
        <v>12</v>
      </c>
      <c r="B93" s="154" t="s">
        <v>103</v>
      </c>
      <c r="C93" s="152" t="s">
        <v>177</v>
      </c>
    </row>
    <row r="94" spans="1:3">
      <c r="A94" s="179" t="s">
        <v>12</v>
      </c>
      <c r="B94" s="154" t="s">
        <v>358</v>
      </c>
      <c r="C94" s="152" t="s">
        <v>177</v>
      </c>
    </row>
    <row r="95" spans="1:3">
      <c r="A95" s="179" t="s">
        <v>12</v>
      </c>
      <c r="B95" s="154" t="s">
        <v>185</v>
      </c>
      <c r="C95" s="152" t="s">
        <v>174</v>
      </c>
    </row>
    <row r="96" spans="1:3">
      <c r="A96" s="179" t="s">
        <v>12</v>
      </c>
      <c r="B96" s="154" t="s">
        <v>386</v>
      </c>
      <c r="C96" s="152" t="s">
        <v>174</v>
      </c>
    </row>
    <row r="97" spans="1:3" ht="15" thickBot="1">
      <c r="A97" s="180" t="s">
        <v>12</v>
      </c>
      <c r="B97" s="161" t="s">
        <v>466</v>
      </c>
      <c r="C97" s="162" t="s">
        <v>463</v>
      </c>
    </row>
    <row r="98" spans="1:3" ht="15" thickBot="1">
      <c r="A98" s="183" t="s">
        <v>188</v>
      </c>
      <c r="B98" s="184" t="s">
        <v>355</v>
      </c>
      <c r="C98" s="190" t="s">
        <v>177</v>
      </c>
    </row>
    <row r="99" spans="1:3">
      <c r="A99" s="181" t="s">
        <v>47</v>
      </c>
      <c r="B99" s="165" t="s">
        <v>165</v>
      </c>
      <c r="C99" s="148" t="s">
        <v>178</v>
      </c>
    </row>
    <row r="100" spans="1:3">
      <c r="A100" s="179" t="s">
        <v>47</v>
      </c>
      <c r="B100" s="154" t="s">
        <v>107</v>
      </c>
      <c r="C100" s="152" t="s">
        <v>180</v>
      </c>
    </row>
    <row r="101" spans="1:3" ht="15" thickBot="1">
      <c r="A101" s="180" t="s">
        <v>47</v>
      </c>
      <c r="B101" s="161" t="s">
        <v>129</v>
      </c>
      <c r="C101" s="162" t="s">
        <v>173</v>
      </c>
    </row>
    <row r="102" spans="1:3" ht="15" thickBot="1">
      <c r="A102" s="183" t="s">
        <v>167</v>
      </c>
      <c r="B102" s="184" t="s">
        <v>129</v>
      </c>
      <c r="C102" s="190" t="s">
        <v>173</v>
      </c>
    </row>
    <row r="103" spans="1:3" ht="15" thickBot="1">
      <c r="A103" s="183" t="s">
        <v>48</v>
      </c>
      <c r="B103" s="184" t="s">
        <v>107</v>
      </c>
      <c r="C103" s="190" t="s">
        <v>180</v>
      </c>
    </row>
    <row r="104" spans="1:3">
      <c r="A104" s="181" t="s">
        <v>3</v>
      </c>
      <c r="B104" s="165" t="s">
        <v>131</v>
      </c>
      <c r="C104" s="148" t="s">
        <v>173</v>
      </c>
    </row>
    <row r="105" spans="1:3">
      <c r="A105" s="179" t="s">
        <v>3</v>
      </c>
      <c r="B105" s="154" t="s">
        <v>129</v>
      </c>
      <c r="C105" s="152" t="s">
        <v>173</v>
      </c>
    </row>
    <row r="106" spans="1:3">
      <c r="A106" s="179" t="s">
        <v>3</v>
      </c>
      <c r="B106" s="154" t="s">
        <v>211</v>
      </c>
      <c r="C106" s="152" t="s">
        <v>181</v>
      </c>
    </row>
    <row r="107" spans="1:3" ht="15" thickBot="1">
      <c r="A107" s="180" t="s">
        <v>3</v>
      </c>
      <c r="B107" s="161" t="s">
        <v>462</v>
      </c>
      <c r="C107" s="162" t="s">
        <v>181</v>
      </c>
    </row>
    <row r="108" spans="1:3" ht="15" thickBot="1">
      <c r="A108" s="183" t="s">
        <v>204</v>
      </c>
      <c r="B108" s="184" t="s">
        <v>203</v>
      </c>
      <c r="C108" s="190" t="s">
        <v>173</v>
      </c>
    </row>
    <row r="109" spans="1:3" ht="15" thickBot="1">
      <c r="A109" s="183" t="s">
        <v>201</v>
      </c>
      <c r="B109" s="184" t="s">
        <v>406</v>
      </c>
      <c r="C109" s="190" t="s">
        <v>173</v>
      </c>
    </row>
    <row r="110" spans="1:3">
      <c r="A110" s="181" t="s">
        <v>31</v>
      </c>
      <c r="B110" s="165" t="s">
        <v>393</v>
      </c>
      <c r="C110" s="148" t="s">
        <v>173</v>
      </c>
    </row>
    <row r="111" spans="1:3">
      <c r="A111" s="179" t="s">
        <v>31</v>
      </c>
      <c r="B111" s="154" t="s">
        <v>133</v>
      </c>
      <c r="C111" s="152" t="s">
        <v>173</v>
      </c>
    </row>
    <row r="112" spans="1:3">
      <c r="A112" s="179" t="s">
        <v>31</v>
      </c>
      <c r="B112" s="154" t="s">
        <v>401</v>
      </c>
      <c r="C112" s="152" t="s">
        <v>173</v>
      </c>
    </row>
    <row r="113" spans="1:3">
      <c r="A113" s="179" t="s">
        <v>31</v>
      </c>
      <c r="B113" s="154" t="s">
        <v>403</v>
      </c>
      <c r="C113" s="152" t="s">
        <v>173</v>
      </c>
    </row>
    <row r="114" spans="1:3">
      <c r="A114" s="179" t="s">
        <v>31</v>
      </c>
      <c r="B114" s="154" t="s">
        <v>405</v>
      </c>
      <c r="C114" s="152" t="s">
        <v>173</v>
      </c>
    </row>
    <row r="115" spans="1:3">
      <c r="A115" s="179" t="s">
        <v>31</v>
      </c>
      <c r="B115" s="154" t="s">
        <v>408</v>
      </c>
      <c r="C115" s="152" t="s">
        <v>173</v>
      </c>
    </row>
    <row r="116" spans="1:3">
      <c r="A116" s="179" t="s">
        <v>31</v>
      </c>
      <c r="B116" s="154" t="s">
        <v>410</v>
      </c>
      <c r="C116" s="152" t="s">
        <v>173</v>
      </c>
    </row>
    <row r="117" spans="1:3">
      <c r="A117" s="179" t="s">
        <v>31</v>
      </c>
      <c r="B117" s="154" t="s">
        <v>132</v>
      </c>
      <c r="C117" s="152" t="s">
        <v>173</v>
      </c>
    </row>
    <row r="118" spans="1:3" ht="15" thickBot="1">
      <c r="A118" s="180" t="s">
        <v>31</v>
      </c>
      <c r="B118" s="161" t="s">
        <v>208</v>
      </c>
      <c r="C118" s="162" t="s">
        <v>173</v>
      </c>
    </row>
    <row r="119" spans="1:3">
      <c r="A119" s="181" t="s">
        <v>20</v>
      </c>
      <c r="B119" s="165" t="s">
        <v>143</v>
      </c>
      <c r="C119" s="148" t="s">
        <v>173</v>
      </c>
    </row>
    <row r="120" spans="1:3" ht="15" thickBot="1">
      <c r="A120" s="180" t="s">
        <v>20</v>
      </c>
      <c r="B120" s="161" t="s">
        <v>454</v>
      </c>
      <c r="C120" s="162" t="s">
        <v>181</v>
      </c>
    </row>
    <row r="121" spans="1:3">
      <c r="A121" s="181" t="s">
        <v>26</v>
      </c>
      <c r="B121" s="165" t="s">
        <v>393</v>
      </c>
      <c r="C121" s="148" t="s">
        <v>173</v>
      </c>
    </row>
    <row r="122" spans="1:3">
      <c r="A122" s="179" t="s">
        <v>26</v>
      </c>
      <c r="B122" s="154" t="s">
        <v>400</v>
      </c>
      <c r="C122" s="152" t="s">
        <v>173</v>
      </c>
    </row>
    <row r="123" spans="1:3">
      <c r="A123" s="179" t="s">
        <v>26</v>
      </c>
      <c r="B123" s="154" t="s">
        <v>403</v>
      </c>
      <c r="C123" s="152" t="s">
        <v>173</v>
      </c>
    </row>
    <row r="124" spans="1:3">
      <c r="A124" s="179" t="s">
        <v>26</v>
      </c>
      <c r="B124" s="154" t="s">
        <v>410</v>
      </c>
      <c r="C124" s="152" t="s">
        <v>173</v>
      </c>
    </row>
    <row r="125" spans="1:3">
      <c r="A125" s="179" t="s">
        <v>26</v>
      </c>
      <c r="B125" s="154" t="s">
        <v>131</v>
      </c>
      <c r="C125" s="152" t="s">
        <v>173</v>
      </c>
    </row>
    <row r="126" spans="1:3">
      <c r="A126" s="179" t="s">
        <v>26</v>
      </c>
      <c r="B126" s="154" t="s">
        <v>210</v>
      </c>
      <c r="C126" s="152" t="s">
        <v>173</v>
      </c>
    </row>
    <row r="127" spans="1:3">
      <c r="A127" s="179" t="s">
        <v>26</v>
      </c>
      <c r="B127" s="154" t="s">
        <v>134</v>
      </c>
      <c r="C127" s="152" t="s">
        <v>173</v>
      </c>
    </row>
    <row r="128" spans="1:3">
      <c r="A128" s="179" t="s">
        <v>26</v>
      </c>
      <c r="B128" s="154" t="s">
        <v>132</v>
      </c>
      <c r="C128" s="152" t="s">
        <v>173</v>
      </c>
    </row>
    <row r="129" spans="1:3">
      <c r="A129" s="179" t="s">
        <v>26</v>
      </c>
      <c r="B129" s="154" t="s">
        <v>456</v>
      </c>
      <c r="C129" s="152" t="s">
        <v>181</v>
      </c>
    </row>
    <row r="130" spans="1:3" ht="15" thickBot="1">
      <c r="A130" s="180" t="s">
        <v>26</v>
      </c>
      <c r="B130" s="161" t="s">
        <v>458</v>
      </c>
      <c r="C130" s="162" t="s">
        <v>181</v>
      </c>
    </row>
    <row r="131" spans="1:3">
      <c r="A131" s="181" t="s">
        <v>21</v>
      </c>
      <c r="B131" s="165" t="s">
        <v>296</v>
      </c>
      <c r="C131" s="148" t="s">
        <v>176</v>
      </c>
    </row>
    <row r="132" spans="1:3">
      <c r="A132" s="179" t="s">
        <v>21</v>
      </c>
      <c r="B132" s="154" t="s">
        <v>168</v>
      </c>
      <c r="C132" s="152" t="s">
        <v>176</v>
      </c>
    </row>
    <row r="133" spans="1:3">
      <c r="A133" s="179" t="s">
        <v>21</v>
      </c>
      <c r="B133" s="154" t="s">
        <v>92</v>
      </c>
      <c r="C133" s="152" t="s">
        <v>176</v>
      </c>
    </row>
    <row r="134" spans="1:3">
      <c r="A134" s="179" t="s">
        <v>21</v>
      </c>
      <c r="B134" s="154" t="s">
        <v>300</v>
      </c>
      <c r="C134" s="152" t="s">
        <v>176</v>
      </c>
    </row>
    <row r="135" spans="1:3">
      <c r="A135" s="179" t="s">
        <v>21</v>
      </c>
      <c r="B135" s="154" t="s">
        <v>302</v>
      </c>
      <c r="C135" s="152" t="s">
        <v>176</v>
      </c>
    </row>
    <row r="136" spans="1:3">
      <c r="A136" s="179" t="s">
        <v>21</v>
      </c>
      <c r="B136" s="154" t="s">
        <v>304</v>
      </c>
      <c r="C136" s="152" t="s">
        <v>176</v>
      </c>
    </row>
    <row r="137" spans="1:3">
      <c r="A137" s="179" t="s">
        <v>21</v>
      </c>
      <c r="B137" s="154" t="s">
        <v>93</v>
      </c>
      <c r="C137" s="152" t="s">
        <v>176</v>
      </c>
    </row>
    <row r="138" spans="1:3">
      <c r="A138" s="179" t="s">
        <v>21</v>
      </c>
      <c r="B138" s="154" t="s">
        <v>311</v>
      </c>
      <c r="C138" s="152" t="s">
        <v>176</v>
      </c>
    </row>
    <row r="139" spans="1:3">
      <c r="A139" s="179" t="s">
        <v>21</v>
      </c>
      <c r="B139" s="154" t="s">
        <v>313</v>
      </c>
      <c r="C139" s="152" t="s">
        <v>176</v>
      </c>
    </row>
    <row r="140" spans="1:3">
      <c r="A140" s="179" t="s">
        <v>21</v>
      </c>
      <c r="B140" s="154" t="s">
        <v>319</v>
      </c>
      <c r="C140" s="152" t="s">
        <v>176</v>
      </c>
    </row>
    <row r="141" spans="1:3">
      <c r="A141" s="179" t="s">
        <v>21</v>
      </c>
      <c r="B141" s="154" t="s">
        <v>322</v>
      </c>
      <c r="C141" s="152" t="s">
        <v>176</v>
      </c>
    </row>
    <row r="142" spans="1:3">
      <c r="A142" s="179" t="s">
        <v>21</v>
      </c>
      <c r="B142" s="154" t="s">
        <v>324</v>
      </c>
      <c r="C142" s="152" t="s">
        <v>176</v>
      </c>
    </row>
    <row r="143" spans="1:3">
      <c r="A143" s="179" t="s">
        <v>21</v>
      </c>
      <c r="B143" s="154" t="s">
        <v>326</v>
      </c>
      <c r="C143" s="152" t="s">
        <v>176</v>
      </c>
    </row>
    <row r="144" spans="1:3">
      <c r="A144" s="179" t="s">
        <v>21</v>
      </c>
      <c r="B144" s="154" t="s">
        <v>196</v>
      </c>
      <c r="C144" s="152" t="s">
        <v>176</v>
      </c>
    </row>
    <row r="145" spans="1:3">
      <c r="A145" s="179" t="s">
        <v>21</v>
      </c>
      <c r="B145" s="154" t="s">
        <v>331</v>
      </c>
      <c r="C145" s="152" t="s">
        <v>176</v>
      </c>
    </row>
    <row r="146" spans="1:3">
      <c r="A146" s="179" t="s">
        <v>21</v>
      </c>
      <c r="B146" s="154" t="s">
        <v>333</v>
      </c>
      <c r="C146" s="152" t="s">
        <v>176</v>
      </c>
    </row>
    <row r="147" spans="1:3">
      <c r="A147" s="179" t="s">
        <v>21</v>
      </c>
      <c r="B147" s="154" t="s">
        <v>335</v>
      </c>
      <c r="C147" s="152" t="s">
        <v>176</v>
      </c>
    </row>
    <row r="148" spans="1:3" ht="15" thickBot="1">
      <c r="A148" s="180" t="s">
        <v>21</v>
      </c>
      <c r="B148" s="161" t="s">
        <v>341</v>
      </c>
      <c r="C148" s="162" t="s">
        <v>176</v>
      </c>
    </row>
    <row r="149" spans="1:3" ht="15" thickBot="1">
      <c r="A149" s="183" t="s">
        <v>435</v>
      </c>
      <c r="B149" s="184" t="s">
        <v>434</v>
      </c>
      <c r="C149" s="190" t="s">
        <v>173</v>
      </c>
    </row>
    <row r="150" spans="1:3">
      <c r="A150" s="181" t="s">
        <v>27</v>
      </c>
      <c r="B150" s="165" t="s">
        <v>393</v>
      </c>
      <c r="C150" s="148" t="s">
        <v>173</v>
      </c>
    </row>
    <row r="151" spans="1:3">
      <c r="A151" s="179" t="s">
        <v>27</v>
      </c>
      <c r="B151" s="154" t="s">
        <v>401</v>
      </c>
      <c r="C151" s="152" t="s">
        <v>173</v>
      </c>
    </row>
    <row r="152" spans="1:3">
      <c r="A152" s="179" t="s">
        <v>27</v>
      </c>
      <c r="B152" s="154" t="s">
        <v>405</v>
      </c>
      <c r="C152" s="152" t="s">
        <v>173</v>
      </c>
    </row>
    <row r="153" spans="1:3">
      <c r="A153" s="179" t="s">
        <v>27</v>
      </c>
      <c r="B153" s="154" t="s">
        <v>406</v>
      </c>
      <c r="C153" s="152" t="s">
        <v>173</v>
      </c>
    </row>
    <row r="154" spans="1:3">
      <c r="A154" s="179" t="s">
        <v>27</v>
      </c>
      <c r="B154" s="154" t="s">
        <v>408</v>
      </c>
      <c r="C154" s="152" t="s">
        <v>173</v>
      </c>
    </row>
    <row r="155" spans="1:3">
      <c r="A155" s="179" t="s">
        <v>27</v>
      </c>
      <c r="B155" s="154" t="s">
        <v>410</v>
      </c>
      <c r="C155" s="152" t="s">
        <v>173</v>
      </c>
    </row>
    <row r="156" spans="1:3">
      <c r="A156" s="179" t="s">
        <v>27</v>
      </c>
      <c r="B156" s="154" t="s">
        <v>125</v>
      </c>
      <c r="C156" s="152" t="s">
        <v>173</v>
      </c>
    </row>
    <row r="157" spans="1:3">
      <c r="A157" s="179" t="s">
        <v>27</v>
      </c>
      <c r="B157" s="154" t="s">
        <v>131</v>
      </c>
      <c r="C157" s="152" t="s">
        <v>173</v>
      </c>
    </row>
    <row r="158" spans="1:3">
      <c r="A158" s="179" t="s">
        <v>27</v>
      </c>
      <c r="B158" s="154" t="s">
        <v>445</v>
      </c>
      <c r="C158" s="152" t="s">
        <v>173</v>
      </c>
    </row>
    <row r="159" spans="1:3">
      <c r="A159" s="179" t="s">
        <v>27</v>
      </c>
      <c r="B159" s="154" t="s">
        <v>208</v>
      </c>
      <c r="C159" s="152" t="s">
        <v>173</v>
      </c>
    </row>
    <row r="160" spans="1:3">
      <c r="A160" s="179" t="s">
        <v>27</v>
      </c>
      <c r="B160" s="154" t="s">
        <v>193</v>
      </c>
      <c r="C160" s="152" t="s">
        <v>181</v>
      </c>
    </row>
    <row r="161" spans="1:3">
      <c r="A161" s="179" t="s">
        <v>27</v>
      </c>
      <c r="B161" s="154" t="s">
        <v>211</v>
      </c>
      <c r="C161" s="152" t="s">
        <v>181</v>
      </c>
    </row>
    <row r="162" spans="1:3" ht="15" thickBot="1">
      <c r="A162" s="180" t="s">
        <v>27</v>
      </c>
      <c r="B162" s="161" t="s">
        <v>460</v>
      </c>
      <c r="C162" s="162" t="s">
        <v>181</v>
      </c>
    </row>
    <row r="163" spans="1:3">
      <c r="A163" s="181" t="s">
        <v>45</v>
      </c>
      <c r="B163" s="165" t="s">
        <v>430</v>
      </c>
      <c r="C163" s="148" t="s">
        <v>173</v>
      </c>
    </row>
    <row r="164" spans="1:3" ht="15" thickBot="1">
      <c r="A164" s="180" t="s">
        <v>45</v>
      </c>
      <c r="B164" s="161" t="s">
        <v>453</v>
      </c>
      <c r="C164" s="162" t="s">
        <v>173</v>
      </c>
    </row>
    <row r="165" spans="1:3">
      <c r="A165" s="181" t="s">
        <v>36</v>
      </c>
      <c r="B165" s="165" t="s">
        <v>406</v>
      </c>
      <c r="C165" s="148" t="s">
        <v>173</v>
      </c>
    </row>
    <row r="166" spans="1:3">
      <c r="A166" s="179" t="s">
        <v>36</v>
      </c>
      <c r="B166" s="154" t="s">
        <v>134</v>
      </c>
      <c r="C166" s="152" t="s">
        <v>173</v>
      </c>
    </row>
    <row r="167" spans="1:3" ht="15" thickBot="1">
      <c r="A167" s="180" t="s">
        <v>36</v>
      </c>
      <c r="B167" s="161" t="s">
        <v>132</v>
      </c>
      <c r="C167" s="162" t="s">
        <v>173</v>
      </c>
    </row>
    <row r="168" spans="1:3">
      <c r="A168" s="181" t="s">
        <v>42</v>
      </c>
      <c r="B168" s="165" t="s">
        <v>394</v>
      </c>
      <c r="C168" s="148" t="s">
        <v>173</v>
      </c>
    </row>
    <row r="169" spans="1:3">
      <c r="A169" s="179" t="s">
        <v>42</v>
      </c>
      <c r="B169" s="154" t="s">
        <v>420</v>
      </c>
      <c r="C169" s="152" t="s">
        <v>173</v>
      </c>
    </row>
    <row r="170" spans="1:3">
      <c r="A170" s="179" t="s">
        <v>42</v>
      </c>
      <c r="B170" s="154" t="s">
        <v>445</v>
      </c>
      <c r="C170" s="152" t="s">
        <v>173</v>
      </c>
    </row>
    <row r="171" spans="1:3" ht="15" thickBot="1">
      <c r="A171" s="180" t="s">
        <v>42</v>
      </c>
      <c r="B171" s="161" t="s">
        <v>447</v>
      </c>
      <c r="C171" s="162" t="s">
        <v>173</v>
      </c>
    </row>
    <row r="172" spans="1:3">
      <c r="A172" s="181" t="s">
        <v>51</v>
      </c>
      <c r="B172" s="165" t="s">
        <v>394</v>
      </c>
      <c r="C172" s="148" t="s">
        <v>173</v>
      </c>
    </row>
    <row r="173" spans="1:3">
      <c r="A173" s="179" t="s">
        <v>51</v>
      </c>
      <c r="B173" s="154" t="s">
        <v>209</v>
      </c>
      <c r="C173" s="152" t="s">
        <v>173</v>
      </c>
    </row>
    <row r="174" spans="1:3">
      <c r="A174" s="179" t="s">
        <v>51</v>
      </c>
      <c r="B174" s="154" t="s">
        <v>169</v>
      </c>
      <c r="C174" s="152" t="s">
        <v>173</v>
      </c>
    </row>
    <row r="175" spans="1:3">
      <c r="A175" s="179" t="s">
        <v>51</v>
      </c>
      <c r="B175" s="154" t="s">
        <v>424</v>
      </c>
      <c r="C175" s="152" t="s">
        <v>173</v>
      </c>
    </row>
    <row r="176" spans="1:3" ht="15" thickBot="1">
      <c r="A176" s="180" t="s">
        <v>51</v>
      </c>
      <c r="B176" s="161" t="s">
        <v>447</v>
      </c>
      <c r="C176" s="162" t="s">
        <v>173</v>
      </c>
    </row>
    <row r="177" spans="1:3" ht="15" thickBot="1">
      <c r="A177" s="183" t="s">
        <v>37</v>
      </c>
      <c r="B177" s="184" t="s">
        <v>430</v>
      </c>
      <c r="C177" s="190" t="s">
        <v>173</v>
      </c>
    </row>
    <row r="178" spans="1:3" ht="15" thickBot="1">
      <c r="A178" s="183" t="s">
        <v>212</v>
      </c>
      <c r="B178" s="184" t="s">
        <v>211</v>
      </c>
      <c r="C178" s="190" t="s">
        <v>181</v>
      </c>
    </row>
    <row r="179" spans="1:3" ht="15" thickBot="1">
      <c r="A179" s="183" t="s">
        <v>413</v>
      </c>
      <c r="B179" s="184" t="s">
        <v>130</v>
      </c>
      <c r="C179" s="190" t="s">
        <v>173</v>
      </c>
    </row>
    <row r="180" spans="1:3" ht="15" thickBot="1">
      <c r="A180" s="183" t="s">
        <v>186</v>
      </c>
      <c r="B180" s="184" t="s">
        <v>123</v>
      </c>
      <c r="C180" s="190" t="s">
        <v>463</v>
      </c>
    </row>
    <row r="181" spans="1:3">
      <c r="A181" s="181" t="s">
        <v>25</v>
      </c>
      <c r="B181" s="165" t="s">
        <v>213</v>
      </c>
      <c r="C181" s="148" t="s">
        <v>361</v>
      </c>
    </row>
    <row r="182" spans="1:3">
      <c r="A182" s="179" t="s">
        <v>25</v>
      </c>
      <c r="B182" s="154" t="s">
        <v>105</v>
      </c>
      <c r="C182" s="152" t="s">
        <v>361</v>
      </c>
    </row>
    <row r="183" spans="1:3">
      <c r="A183" s="179" t="s">
        <v>25</v>
      </c>
      <c r="B183" s="154" t="s">
        <v>368</v>
      </c>
      <c r="C183" s="152" t="s">
        <v>361</v>
      </c>
    </row>
    <row r="184" spans="1:3" ht="15" thickBot="1">
      <c r="A184" s="180" t="s">
        <v>25</v>
      </c>
      <c r="B184" s="161" t="s">
        <v>400</v>
      </c>
      <c r="C184" s="162" t="s">
        <v>173</v>
      </c>
    </row>
    <row r="185" spans="1:3" ht="15" thickBot="1">
      <c r="A185" s="183" t="s">
        <v>8</v>
      </c>
      <c r="B185" s="184" t="s">
        <v>466</v>
      </c>
      <c r="C185" s="190" t="s">
        <v>463</v>
      </c>
    </row>
    <row r="186" spans="1:3" ht="15" thickBot="1">
      <c r="A186" s="183" t="s">
        <v>6</v>
      </c>
      <c r="B186" s="184" t="s">
        <v>123</v>
      </c>
      <c r="C186" s="190" t="s">
        <v>463</v>
      </c>
    </row>
    <row r="187" spans="1:3" ht="15" thickBot="1">
      <c r="A187" s="183" t="s">
        <v>439</v>
      </c>
      <c r="B187" s="184" t="s">
        <v>438</v>
      </c>
      <c r="C187" s="190" t="s">
        <v>173</v>
      </c>
    </row>
    <row r="188" spans="1:3">
      <c r="A188" s="181" t="s">
        <v>15</v>
      </c>
      <c r="B188" s="165" t="s">
        <v>375</v>
      </c>
      <c r="C188" s="148" t="s">
        <v>174</v>
      </c>
    </row>
    <row r="189" spans="1:3">
      <c r="A189" s="179" t="s">
        <v>15</v>
      </c>
      <c r="B189" s="154" t="s">
        <v>141</v>
      </c>
      <c r="C189" s="152" t="s">
        <v>174</v>
      </c>
    </row>
    <row r="190" spans="1:3">
      <c r="A190" s="179" t="s">
        <v>15</v>
      </c>
      <c r="B190" s="154" t="s">
        <v>379</v>
      </c>
      <c r="C190" s="152" t="s">
        <v>174</v>
      </c>
    </row>
    <row r="191" spans="1:3">
      <c r="A191" s="179" t="s">
        <v>15</v>
      </c>
      <c r="B191" s="154" t="s">
        <v>389</v>
      </c>
      <c r="C191" s="152" t="s">
        <v>174</v>
      </c>
    </row>
    <row r="192" spans="1:3">
      <c r="A192" s="179" t="s">
        <v>15</v>
      </c>
      <c r="B192" s="154" t="s">
        <v>190</v>
      </c>
      <c r="C192" s="152" t="s">
        <v>174</v>
      </c>
    </row>
    <row r="193" spans="1:3" ht="15" thickBot="1">
      <c r="A193" s="180" t="s">
        <v>15</v>
      </c>
      <c r="B193" s="161" t="s">
        <v>139</v>
      </c>
      <c r="C193" s="162" t="s">
        <v>463</v>
      </c>
    </row>
    <row r="194" spans="1:3" ht="15" thickBot="1">
      <c r="A194" s="183" t="s">
        <v>207</v>
      </c>
      <c r="B194" s="184" t="s">
        <v>166</v>
      </c>
      <c r="C194" s="190" t="s">
        <v>173</v>
      </c>
    </row>
    <row r="195" spans="1:3" ht="15" thickBot="1">
      <c r="A195" s="188" t="s">
        <v>52</v>
      </c>
      <c r="B195" s="189" t="s">
        <v>128</v>
      </c>
      <c r="C195" s="191" t="s">
        <v>173</v>
      </c>
    </row>
    <row r="196" spans="1:3">
      <c r="A196" s="181" t="s">
        <v>13</v>
      </c>
      <c r="B196" s="165" t="s">
        <v>121</v>
      </c>
      <c r="C196" s="148" t="s">
        <v>175</v>
      </c>
    </row>
    <row r="197" spans="1:3" ht="15" thickBot="1">
      <c r="A197" s="180" t="s">
        <v>13</v>
      </c>
      <c r="B197" s="161" t="s">
        <v>464</v>
      </c>
      <c r="C197" s="162" t="s">
        <v>463</v>
      </c>
    </row>
    <row r="198" spans="1:3">
      <c r="A198" s="181" t="s">
        <v>43</v>
      </c>
      <c r="B198" s="165" t="s">
        <v>135</v>
      </c>
      <c r="C198" s="148" t="s">
        <v>173</v>
      </c>
    </row>
    <row r="199" spans="1:3">
      <c r="A199" s="179" t="s">
        <v>43</v>
      </c>
      <c r="B199" s="154" t="s">
        <v>203</v>
      </c>
      <c r="C199" s="152" t="s">
        <v>173</v>
      </c>
    </row>
    <row r="200" spans="1:3" ht="15" thickBot="1">
      <c r="A200" s="180" t="s">
        <v>43</v>
      </c>
      <c r="B200" s="161" t="s">
        <v>453</v>
      </c>
      <c r="C200" s="162" t="s">
        <v>173</v>
      </c>
    </row>
    <row r="201" spans="1:3">
      <c r="A201" s="181" t="s">
        <v>7</v>
      </c>
      <c r="B201" s="165" t="s">
        <v>438</v>
      </c>
      <c r="C201" s="148" t="s">
        <v>173</v>
      </c>
    </row>
    <row r="202" spans="1:3">
      <c r="A202" s="179" t="s">
        <v>7</v>
      </c>
      <c r="B202" s="154" t="s">
        <v>144</v>
      </c>
      <c r="C202" s="152" t="s">
        <v>173</v>
      </c>
    </row>
    <row r="203" spans="1:3" ht="15" thickBot="1">
      <c r="A203" s="180" t="s">
        <v>7</v>
      </c>
      <c r="B203" s="161" t="s">
        <v>123</v>
      </c>
      <c r="C203" s="162" t="s">
        <v>463</v>
      </c>
    </row>
    <row r="204" spans="1:3" ht="15" thickBot="1">
      <c r="A204" s="183" t="s">
        <v>187</v>
      </c>
      <c r="B204" s="184" t="s">
        <v>467</v>
      </c>
      <c r="C204" s="190" t="s">
        <v>463</v>
      </c>
    </row>
    <row r="205" spans="1:3" ht="15" thickBot="1">
      <c r="A205" s="183" t="s">
        <v>170</v>
      </c>
      <c r="B205" s="184" t="s">
        <v>127</v>
      </c>
      <c r="C205" s="190" t="s">
        <v>173</v>
      </c>
    </row>
    <row r="206" spans="1:3" ht="16.149999999999999" customHeight="1">
      <c r="A206" s="181" t="s">
        <v>49</v>
      </c>
      <c r="B206" s="165" t="s">
        <v>107</v>
      </c>
      <c r="C206" s="148" t="s">
        <v>180</v>
      </c>
    </row>
    <row r="207" spans="1:3" s="2" customFormat="1" ht="15" thickBot="1">
      <c r="A207" s="180" t="s">
        <v>49</v>
      </c>
      <c r="B207" s="161" t="s">
        <v>108</v>
      </c>
      <c r="C207" s="162" t="s">
        <v>180</v>
      </c>
    </row>
    <row r="208" spans="1:3" s="2" customFormat="1" ht="15" thickBot="1">
      <c r="A208" s="183" t="s">
        <v>200</v>
      </c>
      <c r="B208" s="184" t="s">
        <v>199</v>
      </c>
      <c r="C208" s="190" t="s">
        <v>181</v>
      </c>
    </row>
    <row r="209" spans="1:3" s="2" customFormat="1" ht="15" thickBot="1">
      <c r="A209" s="183" t="s">
        <v>206</v>
      </c>
      <c r="B209" s="184" t="s">
        <v>438</v>
      </c>
      <c r="C209" s="190" t="s">
        <v>173</v>
      </c>
    </row>
    <row r="210" spans="1:3" s="2" customFormat="1" ht="15" thickBot="1">
      <c r="A210" s="183" t="s">
        <v>428</v>
      </c>
      <c r="B210" s="184" t="s">
        <v>426</v>
      </c>
      <c r="C210" s="190" t="s">
        <v>173</v>
      </c>
    </row>
    <row r="211" spans="1:3" ht="14.45" customHeight="1" thickBot="1">
      <c r="A211" s="183" t="s">
        <v>171</v>
      </c>
      <c r="B211" s="184" t="s">
        <v>309</v>
      </c>
      <c r="C211" s="190" t="s">
        <v>176</v>
      </c>
    </row>
    <row r="212" spans="1:3" ht="15" thickBot="1">
      <c r="A212" s="183" t="s">
        <v>390</v>
      </c>
      <c r="B212" s="184" t="s">
        <v>121</v>
      </c>
      <c r="C212" s="190" t="s">
        <v>175</v>
      </c>
    </row>
    <row r="213" spans="1:3">
      <c r="A213" s="181" t="s">
        <v>44</v>
      </c>
      <c r="B213" s="165" t="s">
        <v>128</v>
      </c>
      <c r="C213" s="148" t="s">
        <v>173</v>
      </c>
    </row>
    <row r="214" spans="1:3" ht="16.149999999999999" customHeight="1" thickBot="1">
      <c r="A214" s="180" t="s">
        <v>44</v>
      </c>
      <c r="B214" s="161" t="s">
        <v>144</v>
      </c>
      <c r="C214" s="162" t="s">
        <v>173</v>
      </c>
    </row>
    <row r="215" spans="1:3" ht="15" thickBot="1">
      <c r="A215" s="183" t="s">
        <v>38</v>
      </c>
      <c r="B215" s="184" t="s">
        <v>454</v>
      </c>
      <c r="C215" s="190" t="s">
        <v>181</v>
      </c>
    </row>
    <row r="216" spans="1:3">
      <c r="A216" s="181" t="s">
        <v>28</v>
      </c>
      <c r="B216" s="165" t="s">
        <v>296</v>
      </c>
      <c r="C216" s="148" t="s">
        <v>176</v>
      </c>
    </row>
    <row r="217" spans="1:3">
      <c r="A217" s="179" t="s">
        <v>28</v>
      </c>
      <c r="B217" s="154" t="s">
        <v>306</v>
      </c>
      <c r="C217" s="152" t="s">
        <v>176</v>
      </c>
    </row>
    <row r="218" spans="1:3">
      <c r="A218" s="179" t="s">
        <v>28</v>
      </c>
      <c r="B218" s="154" t="s">
        <v>315</v>
      </c>
      <c r="C218" s="152" t="s">
        <v>176</v>
      </c>
    </row>
    <row r="219" spans="1:3">
      <c r="A219" s="179" t="s">
        <v>28</v>
      </c>
      <c r="B219" s="154" t="s">
        <v>317</v>
      </c>
      <c r="C219" s="152" t="s">
        <v>176</v>
      </c>
    </row>
    <row r="220" spans="1:3">
      <c r="A220" s="179" t="s">
        <v>28</v>
      </c>
      <c r="B220" s="154" t="s">
        <v>328</v>
      </c>
      <c r="C220" s="152" t="s">
        <v>176</v>
      </c>
    </row>
    <row r="221" spans="1:3">
      <c r="A221" s="179" t="s">
        <v>28</v>
      </c>
      <c r="B221" s="154" t="s">
        <v>331</v>
      </c>
      <c r="C221" s="152" t="s">
        <v>176</v>
      </c>
    </row>
    <row r="222" spans="1:3">
      <c r="A222" s="179" t="s">
        <v>28</v>
      </c>
      <c r="B222" s="154" t="s">
        <v>337</v>
      </c>
      <c r="C222" s="152" t="s">
        <v>176</v>
      </c>
    </row>
    <row r="223" spans="1:3">
      <c r="A223" s="179" t="s">
        <v>28</v>
      </c>
      <c r="B223" s="154" t="s">
        <v>197</v>
      </c>
      <c r="C223" s="152" t="s">
        <v>176</v>
      </c>
    </row>
    <row r="224" spans="1:3">
      <c r="A224" s="179" t="s">
        <v>28</v>
      </c>
      <c r="B224" s="154" t="s">
        <v>94</v>
      </c>
      <c r="C224" s="152" t="s">
        <v>176</v>
      </c>
    </row>
    <row r="225" spans="1:3">
      <c r="A225" s="179" t="s">
        <v>28</v>
      </c>
      <c r="B225" s="154" t="s">
        <v>343</v>
      </c>
      <c r="C225" s="152" t="s">
        <v>176</v>
      </c>
    </row>
    <row r="226" spans="1:3" ht="15" thickBot="1">
      <c r="A226" s="180" t="s">
        <v>28</v>
      </c>
      <c r="B226" s="161" t="s">
        <v>198</v>
      </c>
      <c r="C226" s="162" t="s">
        <v>176</v>
      </c>
    </row>
    <row r="227" spans="1:3">
      <c r="A227" s="181" t="s">
        <v>32</v>
      </c>
      <c r="B227" s="165" t="s">
        <v>133</v>
      </c>
      <c r="C227" s="148" t="s">
        <v>173</v>
      </c>
    </row>
    <row r="228" spans="1:3">
      <c r="A228" s="179" t="s">
        <v>32</v>
      </c>
      <c r="B228" s="154" t="s">
        <v>398</v>
      </c>
      <c r="C228" s="152" t="s">
        <v>173</v>
      </c>
    </row>
    <row r="229" spans="1:3">
      <c r="A229" s="179" t="s">
        <v>32</v>
      </c>
      <c r="B229" s="154" t="s">
        <v>410</v>
      </c>
      <c r="C229" s="152" t="s">
        <v>173</v>
      </c>
    </row>
    <row r="230" spans="1:3">
      <c r="A230" s="179" t="s">
        <v>32</v>
      </c>
      <c r="B230" s="154" t="s">
        <v>134</v>
      </c>
      <c r="C230" s="152" t="s">
        <v>173</v>
      </c>
    </row>
    <row r="231" spans="1:3" ht="15" thickBot="1">
      <c r="A231" s="180" t="s">
        <v>32</v>
      </c>
      <c r="B231" s="161" t="s">
        <v>208</v>
      </c>
      <c r="C231" s="162" t="s">
        <v>173</v>
      </c>
    </row>
    <row r="232" spans="1:3">
      <c r="A232" s="181" t="s">
        <v>33</v>
      </c>
      <c r="B232" s="165" t="s">
        <v>143</v>
      </c>
      <c r="C232" s="148" t="s">
        <v>173</v>
      </c>
    </row>
    <row r="233" spans="1:3">
      <c r="A233" s="179" t="s">
        <v>33</v>
      </c>
      <c r="B233" s="154" t="s">
        <v>398</v>
      </c>
      <c r="C233" s="152" t="s">
        <v>173</v>
      </c>
    </row>
    <row r="234" spans="1:3">
      <c r="A234" s="179" t="s">
        <v>33</v>
      </c>
      <c r="B234" s="154" t="s">
        <v>406</v>
      </c>
      <c r="C234" s="152" t="s">
        <v>173</v>
      </c>
    </row>
    <row r="235" spans="1:3">
      <c r="A235" s="179" t="s">
        <v>33</v>
      </c>
      <c r="B235" s="154" t="s">
        <v>125</v>
      </c>
      <c r="C235" s="152" t="s">
        <v>173</v>
      </c>
    </row>
    <row r="236" spans="1:3">
      <c r="A236" s="179" t="s">
        <v>33</v>
      </c>
      <c r="B236" s="154" t="s">
        <v>169</v>
      </c>
      <c r="C236" s="152" t="s">
        <v>173</v>
      </c>
    </row>
    <row r="237" spans="1:3">
      <c r="A237" s="179" t="s">
        <v>33</v>
      </c>
      <c r="B237" s="154" t="s">
        <v>210</v>
      </c>
      <c r="C237" s="152" t="s">
        <v>173</v>
      </c>
    </row>
    <row r="238" spans="1:3">
      <c r="A238" s="179" t="s">
        <v>33</v>
      </c>
      <c r="B238" s="154" t="s">
        <v>430</v>
      </c>
      <c r="C238" s="152" t="s">
        <v>173</v>
      </c>
    </row>
    <row r="239" spans="1:3">
      <c r="A239" s="179" t="s">
        <v>33</v>
      </c>
      <c r="B239" s="154" t="s">
        <v>442</v>
      </c>
      <c r="C239" s="152" t="s">
        <v>173</v>
      </c>
    </row>
    <row r="240" spans="1:3" ht="15" thickBot="1">
      <c r="A240" s="180" t="s">
        <v>33</v>
      </c>
      <c r="B240" s="161" t="s">
        <v>449</v>
      </c>
      <c r="C240" s="162" t="s">
        <v>173</v>
      </c>
    </row>
    <row r="241" spans="1:3">
      <c r="A241" s="181" t="s">
        <v>34</v>
      </c>
      <c r="B241" s="165" t="s">
        <v>133</v>
      </c>
      <c r="C241" s="148" t="s">
        <v>173</v>
      </c>
    </row>
    <row r="242" spans="1:3">
      <c r="A242" s="179" t="s">
        <v>34</v>
      </c>
      <c r="B242" s="154" t="s">
        <v>398</v>
      </c>
      <c r="C242" s="152" t="s">
        <v>173</v>
      </c>
    </row>
    <row r="243" spans="1:3">
      <c r="A243" s="179" t="s">
        <v>34</v>
      </c>
      <c r="B243" s="154" t="s">
        <v>400</v>
      </c>
      <c r="C243" s="152" t="s">
        <v>173</v>
      </c>
    </row>
    <row r="244" spans="1:3" ht="15" thickBot="1">
      <c r="A244" s="180" t="s">
        <v>34</v>
      </c>
      <c r="B244" s="161" t="s">
        <v>208</v>
      </c>
      <c r="C244" s="162" t="s">
        <v>173</v>
      </c>
    </row>
    <row r="245" spans="1:3">
      <c r="A245" s="181" t="s">
        <v>35</v>
      </c>
      <c r="B245" s="165" t="s">
        <v>143</v>
      </c>
      <c r="C245" s="148" t="s">
        <v>173</v>
      </c>
    </row>
    <row r="246" spans="1:3">
      <c r="A246" s="179" t="s">
        <v>35</v>
      </c>
      <c r="B246" s="154" t="s">
        <v>133</v>
      </c>
      <c r="C246" s="152" t="s">
        <v>173</v>
      </c>
    </row>
    <row r="247" spans="1:3">
      <c r="A247" s="179" t="s">
        <v>35</v>
      </c>
      <c r="B247" s="154" t="s">
        <v>398</v>
      </c>
      <c r="C247" s="152" t="s">
        <v>173</v>
      </c>
    </row>
    <row r="248" spans="1:3">
      <c r="A248" s="179" t="s">
        <v>35</v>
      </c>
      <c r="B248" s="154" t="s">
        <v>406</v>
      </c>
      <c r="C248" s="152" t="s">
        <v>173</v>
      </c>
    </row>
    <row r="249" spans="1:3">
      <c r="A249" s="179" t="s">
        <v>35</v>
      </c>
      <c r="B249" s="154" t="s">
        <v>125</v>
      </c>
      <c r="C249" s="152" t="s">
        <v>173</v>
      </c>
    </row>
    <row r="250" spans="1:3">
      <c r="A250" s="179" t="s">
        <v>35</v>
      </c>
      <c r="B250" s="154" t="s">
        <v>169</v>
      </c>
      <c r="C250" s="152" t="s">
        <v>173</v>
      </c>
    </row>
    <row r="251" spans="1:3">
      <c r="A251" s="179" t="s">
        <v>35</v>
      </c>
      <c r="B251" s="154" t="s">
        <v>131</v>
      </c>
      <c r="C251" s="152" t="s">
        <v>173</v>
      </c>
    </row>
    <row r="252" spans="1:3">
      <c r="A252" s="179" t="s">
        <v>35</v>
      </c>
      <c r="B252" s="154" t="s">
        <v>210</v>
      </c>
      <c r="C252" s="152" t="s">
        <v>173</v>
      </c>
    </row>
    <row r="253" spans="1:3">
      <c r="A253" s="179" t="s">
        <v>35</v>
      </c>
      <c r="B253" s="154" t="s">
        <v>430</v>
      </c>
      <c r="C253" s="152" t="s">
        <v>173</v>
      </c>
    </row>
    <row r="254" spans="1:3">
      <c r="A254" s="179" t="s">
        <v>35</v>
      </c>
      <c r="B254" s="154" t="s">
        <v>434</v>
      </c>
      <c r="C254" s="152" t="s">
        <v>173</v>
      </c>
    </row>
    <row r="255" spans="1:3">
      <c r="A255" s="179" t="s">
        <v>35</v>
      </c>
      <c r="B255" s="154" t="s">
        <v>134</v>
      </c>
      <c r="C255" s="152" t="s">
        <v>173</v>
      </c>
    </row>
    <row r="256" spans="1:3">
      <c r="A256" s="179" t="s">
        <v>35</v>
      </c>
      <c r="B256" s="154" t="s">
        <v>442</v>
      </c>
      <c r="C256" s="152" t="s">
        <v>173</v>
      </c>
    </row>
    <row r="257" spans="1:3">
      <c r="A257" s="179" t="s">
        <v>35</v>
      </c>
      <c r="B257" s="154" t="s">
        <v>445</v>
      </c>
      <c r="C257" s="152" t="s">
        <v>173</v>
      </c>
    </row>
    <row r="258" spans="1:3">
      <c r="A258" s="179" t="s">
        <v>35</v>
      </c>
      <c r="B258" s="154" t="s">
        <v>449</v>
      </c>
      <c r="C258" s="152" t="s">
        <v>173</v>
      </c>
    </row>
    <row r="259" spans="1:3" ht="15" thickBot="1">
      <c r="A259" s="180" t="s">
        <v>35</v>
      </c>
      <c r="B259" s="161" t="s">
        <v>208</v>
      </c>
      <c r="C259" s="162" t="s">
        <v>173</v>
      </c>
    </row>
    <row r="260" spans="1:3">
      <c r="A260" s="181" t="s">
        <v>29</v>
      </c>
      <c r="B260" s="165" t="s">
        <v>296</v>
      </c>
      <c r="C260" s="148" t="s">
        <v>176</v>
      </c>
    </row>
    <row r="261" spans="1:3">
      <c r="A261" s="179" t="s">
        <v>29</v>
      </c>
      <c r="B261" s="154" t="s">
        <v>317</v>
      </c>
      <c r="C261" s="152" t="s">
        <v>176</v>
      </c>
    </row>
    <row r="262" spans="1:3">
      <c r="A262" s="179" t="s">
        <v>29</v>
      </c>
      <c r="B262" s="154" t="s">
        <v>345</v>
      </c>
      <c r="C262" s="152" t="s">
        <v>176</v>
      </c>
    </row>
    <row r="263" spans="1:3" ht="15" thickBot="1">
      <c r="A263" s="180" t="s">
        <v>29</v>
      </c>
      <c r="B263" s="161" t="s">
        <v>347</v>
      </c>
      <c r="C263" s="162" t="s">
        <v>176</v>
      </c>
    </row>
    <row r="264" spans="1:3" ht="15" thickBot="1">
      <c r="A264" s="183" t="s">
        <v>205</v>
      </c>
      <c r="B264" s="184" t="s">
        <v>134</v>
      </c>
      <c r="C264" s="190" t="s">
        <v>173</v>
      </c>
    </row>
    <row r="265" spans="1:3" ht="15" thickBot="1">
      <c r="A265" s="183" t="s">
        <v>443</v>
      </c>
      <c r="B265" s="184" t="s">
        <v>442</v>
      </c>
      <c r="C265" s="190" t="s">
        <v>173</v>
      </c>
    </row>
    <row r="266" spans="1:3">
      <c r="A266" s="181" t="s">
        <v>396</v>
      </c>
      <c r="B266" s="165" t="s">
        <v>209</v>
      </c>
      <c r="C266" s="148" t="s">
        <v>173</v>
      </c>
    </row>
    <row r="267" spans="1:3" ht="15" thickBot="1">
      <c r="A267" s="180" t="s">
        <v>396</v>
      </c>
      <c r="B267" s="161" t="s">
        <v>438</v>
      </c>
      <c r="C267" s="162" t="s">
        <v>173</v>
      </c>
    </row>
    <row r="268" spans="1:3" ht="15" thickBot="1">
      <c r="A268" s="183" t="s">
        <v>41</v>
      </c>
      <c r="B268" s="184" t="s">
        <v>209</v>
      </c>
      <c r="C268" s="190" t="s">
        <v>173</v>
      </c>
    </row>
    <row r="269" spans="1:3">
      <c r="A269" s="181" t="s">
        <v>194</v>
      </c>
      <c r="B269" s="165" t="s">
        <v>313</v>
      </c>
      <c r="C269" s="148" t="s">
        <v>176</v>
      </c>
    </row>
    <row r="270" spans="1:3" ht="15" thickBot="1">
      <c r="A270" s="180" t="s">
        <v>194</v>
      </c>
      <c r="B270" s="161" t="s">
        <v>345</v>
      </c>
      <c r="C270" s="162" t="s">
        <v>176</v>
      </c>
    </row>
    <row r="271" spans="1:3" ht="15" thickBot="1">
      <c r="A271" s="188" t="s">
        <v>119</v>
      </c>
      <c r="B271" s="189" t="s">
        <v>120</v>
      </c>
      <c r="C271" s="191" t="s">
        <v>174</v>
      </c>
    </row>
    <row r="272" spans="1:3" ht="26.45" customHeight="1">
      <c r="A272" s="351" t="s">
        <v>469</v>
      </c>
      <c r="B272" s="351"/>
    </row>
    <row r="273" spans="1:3">
      <c r="A273" s="177"/>
      <c r="B273"/>
      <c r="C273"/>
    </row>
  </sheetData>
  <sortState ref="A4:C271">
    <sortCondition ref="A4:A271"/>
  </sortState>
  <mergeCells count="2">
    <mergeCell ref="A1:C1"/>
    <mergeCell ref="A272:B272"/>
  </mergeCells>
  <hyperlinks>
    <hyperlink ref="A1:B1" location="CONTENIDO!A1" display="COSTOS DE OPERACIÓN I  SEMESTRE DE 2011 POR DESIGNADOR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workbookViewId="0">
      <selection activeCell="P12" sqref="P12"/>
    </sheetView>
  </sheetViews>
  <sheetFormatPr baseColWidth="10" defaultRowHeight="14.25"/>
  <cols>
    <col min="1" max="1" width="50.296875" bestFit="1" customWidth="1"/>
    <col min="2" max="2" width="15.296875" customWidth="1"/>
    <col min="3" max="3" width="12.796875" customWidth="1"/>
    <col min="4" max="4" width="16" customWidth="1"/>
    <col min="8" max="9" width="0" hidden="1" customWidth="1"/>
  </cols>
  <sheetData>
    <row r="2" spans="1:14" ht="15" thickBot="1"/>
    <row r="3" spans="1:14" ht="15" thickBot="1">
      <c r="A3" s="346" t="s">
        <v>477</v>
      </c>
      <c r="B3" s="353"/>
      <c r="C3" s="353"/>
      <c r="D3" s="347"/>
      <c r="F3" s="352" t="s">
        <v>474</v>
      </c>
      <c r="G3" s="352"/>
      <c r="H3" s="352"/>
      <c r="I3" s="352"/>
      <c r="J3" s="352"/>
      <c r="K3" s="352"/>
      <c r="L3" s="352"/>
      <c r="M3" s="352"/>
      <c r="N3" s="352"/>
    </row>
    <row r="4" spans="1:14" ht="15.75" thickBot="1">
      <c r="A4" s="8"/>
      <c r="B4" s="8"/>
      <c r="C4" s="8"/>
      <c r="D4" s="8"/>
    </row>
    <row r="5" spans="1:14" ht="45.75" thickBot="1">
      <c r="A5" s="143" t="s">
        <v>159</v>
      </c>
      <c r="B5" s="143" t="s">
        <v>149</v>
      </c>
      <c r="C5" s="143" t="s">
        <v>157</v>
      </c>
      <c r="D5" s="143" t="s">
        <v>475</v>
      </c>
      <c r="G5" s="9" t="s">
        <v>159</v>
      </c>
      <c r="H5" s="9" t="s">
        <v>149</v>
      </c>
      <c r="I5" s="9" t="s">
        <v>157</v>
      </c>
      <c r="J5" s="9" t="s">
        <v>150</v>
      </c>
    </row>
    <row r="6" spans="1:14" ht="28.15" customHeight="1">
      <c r="A6" s="10" t="s">
        <v>154</v>
      </c>
      <c r="B6" s="57">
        <v>6</v>
      </c>
      <c r="C6" s="57">
        <v>6</v>
      </c>
      <c r="D6" s="194">
        <f>+B6/C6</f>
        <v>1</v>
      </c>
      <c r="G6" s="10" t="s">
        <v>154</v>
      </c>
      <c r="H6" s="57">
        <v>6</v>
      </c>
      <c r="I6" s="57">
        <v>6</v>
      </c>
      <c r="J6" s="11">
        <f>+H6/I6</f>
        <v>1</v>
      </c>
    </row>
    <row r="7" spans="1:14" ht="28.15" customHeight="1">
      <c r="A7" s="12" t="s">
        <v>239</v>
      </c>
      <c r="B7" s="49">
        <v>22</v>
      </c>
      <c r="C7" s="49">
        <v>25</v>
      </c>
      <c r="D7" s="193">
        <f t="shared" ref="D7:D14" si="0">+B7/C7</f>
        <v>0.88</v>
      </c>
      <c r="G7" s="12" t="s">
        <v>153</v>
      </c>
      <c r="H7" s="49">
        <v>21</v>
      </c>
      <c r="I7" s="49">
        <v>27</v>
      </c>
      <c r="J7" s="13">
        <f t="shared" ref="J7:J15" si="1">+D7</f>
        <v>0.88</v>
      </c>
    </row>
    <row r="8" spans="1:14" ht="28.15" customHeight="1">
      <c r="A8" s="12" t="s">
        <v>152</v>
      </c>
      <c r="B8" s="49">
        <v>8</v>
      </c>
      <c r="C8" s="49">
        <v>8</v>
      </c>
      <c r="D8" s="193">
        <f t="shared" si="0"/>
        <v>1</v>
      </c>
      <c r="G8" s="12" t="s">
        <v>152</v>
      </c>
      <c r="H8" s="49">
        <v>9</v>
      </c>
      <c r="I8" s="49">
        <v>9</v>
      </c>
      <c r="J8" s="13">
        <f t="shared" si="1"/>
        <v>1</v>
      </c>
    </row>
    <row r="9" spans="1:14" ht="28.15" customHeight="1">
      <c r="A9" s="12" t="s">
        <v>151</v>
      </c>
      <c r="B9" s="49">
        <v>9</v>
      </c>
      <c r="C9" s="49">
        <v>11</v>
      </c>
      <c r="D9" s="193">
        <f t="shared" si="0"/>
        <v>0.81818181818181823</v>
      </c>
      <c r="G9" s="12" t="s">
        <v>151</v>
      </c>
      <c r="H9" s="49">
        <v>10</v>
      </c>
      <c r="I9" s="49">
        <v>14</v>
      </c>
      <c r="J9" s="13">
        <f t="shared" si="1"/>
        <v>0.81818181818181823</v>
      </c>
    </row>
    <row r="10" spans="1:14" ht="28.15" customHeight="1">
      <c r="A10" s="12" t="s">
        <v>155</v>
      </c>
      <c r="B10" s="49">
        <v>2</v>
      </c>
      <c r="C10" s="49">
        <v>3</v>
      </c>
      <c r="D10" s="193">
        <f t="shared" si="0"/>
        <v>0.66666666666666663</v>
      </c>
      <c r="G10" s="12" t="s">
        <v>155</v>
      </c>
      <c r="H10" s="49">
        <v>3</v>
      </c>
      <c r="I10" s="49">
        <v>3</v>
      </c>
      <c r="J10" s="13">
        <f t="shared" si="1"/>
        <v>0.66666666666666663</v>
      </c>
    </row>
    <row r="11" spans="1:14" ht="28.15" customHeight="1">
      <c r="A11" s="12" t="s">
        <v>160</v>
      </c>
      <c r="B11" s="49">
        <v>1</v>
      </c>
      <c r="C11" s="49">
        <v>1</v>
      </c>
      <c r="D11" s="193">
        <f t="shared" si="0"/>
        <v>1</v>
      </c>
      <c r="G11" s="12" t="s">
        <v>160</v>
      </c>
      <c r="H11" s="49">
        <v>0</v>
      </c>
      <c r="I11" s="49">
        <v>0</v>
      </c>
      <c r="J11" s="13">
        <f t="shared" si="1"/>
        <v>1</v>
      </c>
    </row>
    <row r="12" spans="1:14" ht="28.15" customHeight="1">
      <c r="A12" s="12" t="s">
        <v>156</v>
      </c>
      <c r="B12" s="49">
        <v>50</v>
      </c>
      <c r="C12" s="49">
        <v>56</v>
      </c>
      <c r="D12" s="193">
        <f t="shared" si="0"/>
        <v>0.8928571428571429</v>
      </c>
      <c r="G12" s="12" t="s">
        <v>156</v>
      </c>
      <c r="H12" s="49">
        <v>52</v>
      </c>
      <c r="I12" s="49">
        <v>56</v>
      </c>
      <c r="J12" s="13">
        <f t="shared" si="1"/>
        <v>0.8928571428571429</v>
      </c>
    </row>
    <row r="13" spans="1:14" ht="28.15" customHeight="1">
      <c r="A13" s="12" t="s">
        <v>158</v>
      </c>
      <c r="B13" s="49">
        <v>31</v>
      </c>
      <c r="C13" s="49">
        <v>42</v>
      </c>
      <c r="D13" s="13">
        <f t="shared" si="0"/>
        <v>0.73809523809523814</v>
      </c>
      <c r="G13" s="12" t="s">
        <v>158</v>
      </c>
      <c r="H13" s="49">
        <v>27</v>
      </c>
      <c r="I13" s="49">
        <v>43</v>
      </c>
      <c r="J13" s="13">
        <f t="shared" si="1"/>
        <v>0.73809523809523814</v>
      </c>
    </row>
    <row r="14" spans="1:14" ht="28.15" customHeight="1" thickBot="1">
      <c r="A14" s="14" t="s">
        <v>161</v>
      </c>
      <c r="B14" s="58">
        <v>7</v>
      </c>
      <c r="C14" s="58">
        <v>16</v>
      </c>
      <c r="D14" s="192">
        <f t="shared" si="0"/>
        <v>0.4375</v>
      </c>
      <c r="G14" s="14" t="s">
        <v>161</v>
      </c>
      <c r="H14" s="58">
        <v>4</v>
      </c>
      <c r="I14" s="58">
        <v>6</v>
      </c>
      <c r="J14" s="15">
        <f t="shared" si="1"/>
        <v>0.4375</v>
      </c>
    </row>
    <row r="15" spans="1:14" ht="28.15" customHeight="1" thickBot="1">
      <c r="A15" s="16" t="s">
        <v>476</v>
      </c>
      <c r="B15" s="17">
        <f>SUM(B6:B14)</f>
        <v>136</v>
      </c>
      <c r="C15" s="17">
        <f t="shared" ref="C15" si="2">SUM(C6:C14)</f>
        <v>168</v>
      </c>
      <c r="D15" s="18">
        <f>+B15/C15</f>
        <v>0.80952380952380953</v>
      </c>
      <c r="G15" s="16"/>
      <c r="H15" s="17"/>
      <c r="I15" s="17"/>
      <c r="J15" s="18">
        <f t="shared" si="1"/>
        <v>0.80952380952380953</v>
      </c>
    </row>
    <row r="16" spans="1:14" ht="28.15" customHeight="1">
      <c r="A16" s="19"/>
      <c r="B16" s="20"/>
      <c r="C16" s="20"/>
      <c r="D16" s="21"/>
    </row>
    <row r="17" spans="1:4" ht="15.75" thickBot="1">
      <c r="A17" s="8"/>
      <c r="B17" s="8"/>
      <c r="C17" s="8"/>
      <c r="D17" s="8"/>
    </row>
    <row r="18" spans="1:4" ht="46.15" customHeight="1" thickBot="1">
      <c r="A18" s="354" t="s">
        <v>483</v>
      </c>
      <c r="B18" s="355"/>
      <c r="C18" s="355"/>
      <c r="D18" s="356"/>
    </row>
    <row r="20" spans="1:4" ht="17.45" customHeight="1">
      <c r="A20" s="357" t="s">
        <v>478</v>
      </c>
      <c r="B20" s="358"/>
      <c r="C20" s="358"/>
      <c r="D20" s="358"/>
    </row>
    <row r="21" spans="1:4" ht="15">
      <c r="A21" s="48"/>
      <c r="B21" s="20"/>
      <c r="C21" s="8"/>
    </row>
    <row r="22" spans="1:4">
      <c r="A22" s="357" t="s">
        <v>479</v>
      </c>
      <c r="B22" s="358"/>
      <c r="C22" s="358"/>
      <c r="D22" s="358"/>
    </row>
    <row r="23" spans="1:4" ht="15">
      <c r="A23" s="48"/>
      <c r="B23" s="20"/>
      <c r="C23" s="8"/>
    </row>
    <row r="24" spans="1:4">
      <c r="A24" s="357" t="s">
        <v>480</v>
      </c>
      <c r="B24" s="358"/>
      <c r="C24" s="358"/>
      <c r="D24" s="358"/>
    </row>
    <row r="25" spans="1:4" ht="15">
      <c r="A25" s="48"/>
      <c r="B25" s="20"/>
      <c r="C25" s="8"/>
    </row>
    <row r="26" spans="1:4">
      <c r="A26" s="357" t="s">
        <v>481</v>
      </c>
      <c r="B26" s="358"/>
      <c r="C26" s="358"/>
      <c r="D26" s="358"/>
    </row>
    <row r="27" spans="1:4" ht="15">
      <c r="A27" s="48"/>
      <c r="B27" s="20"/>
      <c r="C27" s="8"/>
    </row>
    <row r="28" spans="1:4">
      <c r="A28" s="357" t="s">
        <v>482</v>
      </c>
      <c r="B28" s="358"/>
      <c r="C28" s="358"/>
      <c r="D28" s="358"/>
    </row>
    <row r="30" spans="1:4" ht="13.9" customHeight="1">
      <c r="A30" s="357" t="s">
        <v>484</v>
      </c>
      <c r="B30" s="358"/>
      <c r="C30" s="358"/>
      <c r="D30" s="358"/>
    </row>
    <row r="31" spans="1:4" ht="15">
      <c r="A31" s="20"/>
      <c r="B31" s="20"/>
      <c r="C31" s="8"/>
    </row>
    <row r="32" spans="1:4" ht="15">
      <c r="A32" s="99" t="s">
        <v>485</v>
      </c>
      <c r="B32" s="20"/>
      <c r="C32" s="8"/>
    </row>
    <row r="34" spans="1:4">
      <c r="A34" s="77"/>
      <c r="B34" s="77"/>
      <c r="C34" s="77"/>
      <c r="D34" s="77"/>
    </row>
    <row r="35" spans="1:4">
      <c r="A35" s="77"/>
    </row>
    <row r="36" spans="1:4">
      <c r="A36" s="77"/>
    </row>
  </sheetData>
  <mergeCells count="9">
    <mergeCell ref="F3:N3"/>
    <mergeCell ref="A3:D3"/>
    <mergeCell ref="A18:D18"/>
    <mergeCell ref="A30:D30"/>
    <mergeCell ref="A20:D20"/>
    <mergeCell ref="A22:D22"/>
    <mergeCell ref="A24:D24"/>
    <mergeCell ref="A26:D26"/>
    <mergeCell ref="A28:D28"/>
  </mergeCells>
  <hyperlinks>
    <hyperlink ref="A3:D3" location="CONTENIDO!A1" display="COBERTURA  COSTOS DE OPERACIÓN  AÑO  DE 2011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28" workbookViewId="0">
      <selection activeCell="E16" sqref="E16"/>
    </sheetView>
  </sheetViews>
  <sheetFormatPr baseColWidth="10" defaultRowHeight="14.25"/>
  <cols>
    <col min="1" max="1" width="20.09765625" customWidth="1"/>
    <col min="2" max="2" width="10.5" customWidth="1"/>
    <col min="3" max="3" width="10.59765625" customWidth="1"/>
    <col min="4" max="4" width="10.796875" customWidth="1"/>
    <col min="5" max="5" width="9.296875" style="60" customWidth="1"/>
    <col min="6" max="6" width="3.19921875" customWidth="1"/>
    <col min="8" max="8" width="12.5" customWidth="1"/>
    <col min="9" max="9" width="13.3984375" style="60" customWidth="1"/>
    <col min="13" max="13" width="9.3984375" customWidth="1"/>
  </cols>
  <sheetData>
    <row r="1" spans="1:14" ht="48" customHeight="1" thickBot="1">
      <c r="A1" s="359" t="s">
        <v>504</v>
      </c>
      <c r="B1" s="360"/>
      <c r="C1" s="360"/>
      <c r="D1" s="360"/>
      <c r="E1" s="360"/>
      <c r="G1" s="361" t="s">
        <v>551</v>
      </c>
      <c r="H1" s="362"/>
      <c r="I1" s="362"/>
      <c r="J1" s="362"/>
      <c r="K1" s="362"/>
      <c r="L1" s="362"/>
      <c r="M1" s="362"/>
      <c r="N1" s="363"/>
    </row>
    <row r="2" spans="1:14" ht="23.25" thickBot="1">
      <c r="A2" s="201" t="s">
        <v>486</v>
      </c>
      <c r="B2" s="201" t="s">
        <v>505</v>
      </c>
      <c r="C2" s="203" t="s">
        <v>506</v>
      </c>
      <c r="D2" s="201" t="s">
        <v>487</v>
      </c>
      <c r="E2" s="201" t="s">
        <v>488</v>
      </c>
      <c r="H2" s="196" t="s">
        <v>486</v>
      </c>
      <c r="I2" s="196" t="s">
        <v>488</v>
      </c>
    </row>
    <row r="3" spans="1:14">
      <c r="A3" s="267" t="s">
        <v>489</v>
      </c>
      <c r="B3" s="268">
        <f>70456.3855055267+798044.332723414</f>
        <v>868500.71822894062</v>
      </c>
      <c r="C3" s="269">
        <f>49948+1350579.66314473</f>
        <v>1400527.66314473</v>
      </c>
      <c r="D3" s="270">
        <f t="shared" ref="D3:D15" si="0">+C3/C$16</f>
        <v>0.10706693583157391</v>
      </c>
      <c r="E3" s="271">
        <f t="shared" ref="E3:E19" si="1">+(C3/B3)-1</f>
        <v>0.61258089227687296</v>
      </c>
      <c r="H3" s="197" t="s">
        <v>489</v>
      </c>
      <c r="I3" s="210">
        <f t="shared" ref="I3:I10" si="2">+E3</f>
        <v>0.61258089227687296</v>
      </c>
    </row>
    <row r="4" spans="1:14">
      <c r="A4" s="272" t="s">
        <v>490</v>
      </c>
      <c r="B4" s="273">
        <v>76451.37175824595</v>
      </c>
      <c r="C4" s="274">
        <v>94239.117266064874</v>
      </c>
      <c r="D4" s="275">
        <f t="shared" si="0"/>
        <v>7.2043514645717148E-3</v>
      </c>
      <c r="E4" s="276">
        <f t="shared" si="1"/>
        <v>0.23266744727703803</v>
      </c>
      <c r="H4" s="198" t="s">
        <v>490</v>
      </c>
      <c r="I4" s="210">
        <f t="shared" si="2"/>
        <v>0.23266744727703803</v>
      </c>
    </row>
    <row r="5" spans="1:14">
      <c r="A5" s="272" t="s">
        <v>491</v>
      </c>
      <c r="B5" s="273">
        <v>1059590.1727932806</v>
      </c>
      <c r="C5" s="274">
        <v>1275777.6160231798</v>
      </c>
      <c r="D5" s="275">
        <f t="shared" si="0"/>
        <v>9.7530097937092011E-2</v>
      </c>
      <c r="E5" s="276">
        <f t="shared" si="1"/>
        <v>0.20402930187620383</v>
      </c>
      <c r="H5" s="198" t="s">
        <v>491</v>
      </c>
      <c r="I5" s="210">
        <f t="shared" si="2"/>
        <v>0.20402930187620383</v>
      </c>
    </row>
    <row r="6" spans="1:14">
      <c r="A6" s="272" t="s">
        <v>492</v>
      </c>
      <c r="B6" s="273">
        <v>1543225.871144172</v>
      </c>
      <c r="C6" s="274">
        <v>1127662.0667967021</v>
      </c>
      <c r="D6" s="275">
        <f t="shared" si="0"/>
        <v>8.6207024197097762E-2</v>
      </c>
      <c r="E6" s="276">
        <f t="shared" si="1"/>
        <v>-0.26928255423774383</v>
      </c>
      <c r="H6" s="198" t="s">
        <v>492</v>
      </c>
      <c r="I6" s="210">
        <f t="shared" si="2"/>
        <v>-0.26928255423774383</v>
      </c>
    </row>
    <row r="7" spans="1:14">
      <c r="A7" s="272" t="s">
        <v>493</v>
      </c>
      <c r="B7" s="273">
        <v>578960.66868588154</v>
      </c>
      <c r="C7" s="274">
        <v>541031.4320324643</v>
      </c>
      <c r="D7" s="275">
        <f t="shared" si="0"/>
        <v>4.1360537989100957E-2</v>
      </c>
      <c r="E7" s="276">
        <f t="shared" si="1"/>
        <v>-6.5512631003948107E-2</v>
      </c>
      <c r="H7" s="198" t="s">
        <v>493</v>
      </c>
      <c r="I7" s="210">
        <f t="shared" si="2"/>
        <v>-6.5512631003948107E-2</v>
      </c>
    </row>
    <row r="8" spans="1:14">
      <c r="A8" s="272" t="s">
        <v>494</v>
      </c>
      <c r="B8" s="273">
        <v>4048751.9208074957</v>
      </c>
      <c r="C8" s="274">
        <v>4208160.2692706101</v>
      </c>
      <c r="D8" s="275">
        <f t="shared" si="0"/>
        <v>0.32170362455198076</v>
      </c>
      <c r="E8" s="276">
        <f t="shared" si="1"/>
        <v>3.93722192866095E-2</v>
      </c>
      <c r="H8" s="198" t="s">
        <v>494</v>
      </c>
      <c r="I8" s="210">
        <f t="shared" si="2"/>
        <v>3.93722192866095E-2</v>
      </c>
    </row>
    <row r="9" spans="1:14">
      <c r="A9" s="272" t="s">
        <v>495</v>
      </c>
      <c r="B9" s="273">
        <v>175605.53384078669</v>
      </c>
      <c r="C9" s="274">
        <v>279762.05496237241</v>
      </c>
      <c r="D9" s="275">
        <f t="shared" si="0"/>
        <v>2.1387129133535878E-2</v>
      </c>
      <c r="E9" s="276">
        <f>+(C9/B9)-1</f>
        <v>0.5931277838659661</v>
      </c>
      <c r="H9" s="198" t="s">
        <v>495</v>
      </c>
      <c r="I9" s="210">
        <f t="shared" si="2"/>
        <v>0.5931277838659661</v>
      </c>
    </row>
    <row r="10" spans="1:14">
      <c r="A10" s="272" t="s">
        <v>496</v>
      </c>
      <c r="B10" s="273">
        <v>1616771.5062501386</v>
      </c>
      <c r="C10" s="274">
        <v>994760.57404237636</v>
      </c>
      <c r="D10" s="275">
        <f t="shared" si="0"/>
        <v>7.6047028096272923E-2</v>
      </c>
      <c r="E10" s="276">
        <f t="shared" si="1"/>
        <v>-0.38472408117237555</v>
      </c>
      <c r="H10" s="198" t="s">
        <v>496</v>
      </c>
      <c r="I10" s="210">
        <f t="shared" si="2"/>
        <v>-0.38472408117237555</v>
      </c>
    </row>
    <row r="11" spans="1:14" ht="21" customHeight="1">
      <c r="A11" s="277" t="s">
        <v>66</v>
      </c>
      <c r="B11" s="278">
        <f>SUM(B3:B10)</f>
        <v>9967857.763508942</v>
      </c>
      <c r="C11" s="278">
        <f>SUM(C3:C10)</f>
        <v>9921920.7935384996</v>
      </c>
      <c r="D11" s="279">
        <f>SUM(D3:D10)</f>
        <v>0.75850672920122597</v>
      </c>
      <c r="E11" s="280">
        <f>SUM(E3:E10)</f>
        <v>0.96225837816862292</v>
      </c>
      <c r="H11" s="198" t="s">
        <v>497</v>
      </c>
      <c r="I11" s="210">
        <f>+E12</f>
        <v>9.341708661289494E-2</v>
      </c>
    </row>
    <row r="12" spans="1:14">
      <c r="A12" s="272" t="s">
        <v>497</v>
      </c>
      <c r="B12" s="273">
        <v>1410100.9212936808</v>
      </c>
      <c r="C12" s="274">
        <v>1541828.4411910954</v>
      </c>
      <c r="D12" s="275">
        <f t="shared" si="0"/>
        <v>0.11786903687831224</v>
      </c>
      <c r="E12" s="276">
        <f t="shared" si="1"/>
        <v>9.341708661289494E-2</v>
      </c>
      <c r="H12" s="198" t="s">
        <v>498</v>
      </c>
      <c r="I12" s="210">
        <f>+E13</f>
        <v>-0.11625232677839115</v>
      </c>
    </row>
    <row r="13" spans="1:14">
      <c r="A13" s="272" t="s">
        <v>498</v>
      </c>
      <c r="B13" s="273">
        <v>1326241.1411152403</v>
      </c>
      <c r="C13" s="274">
        <v>1172062.522591365</v>
      </c>
      <c r="D13" s="275">
        <f t="shared" si="0"/>
        <v>8.9601331126234474E-2</v>
      </c>
      <c r="E13" s="276">
        <f t="shared" si="1"/>
        <v>-0.11625232677839115</v>
      </c>
      <c r="H13" s="198" t="s">
        <v>499</v>
      </c>
      <c r="I13" s="210">
        <f>+E14</f>
        <v>0.42200632828750284</v>
      </c>
    </row>
    <row r="14" spans="1:14">
      <c r="A14" s="272" t="s">
        <v>499</v>
      </c>
      <c r="B14" s="273">
        <v>312972.48121617979</v>
      </c>
      <c r="C14" s="274">
        <v>445048.84886924928</v>
      </c>
      <c r="D14" s="275">
        <f t="shared" si="0"/>
        <v>3.4022902794227504E-2</v>
      </c>
      <c r="E14" s="276">
        <f t="shared" si="1"/>
        <v>0.42200632828750284</v>
      </c>
    </row>
    <row r="15" spans="1:14">
      <c r="A15" s="281" t="s">
        <v>67</v>
      </c>
      <c r="B15" s="282">
        <f>SUM(B12:B14)</f>
        <v>3049314.543625101</v>
      </c>
      <c r="C15" s="282">
        <f>SUM(C12:C14)</f>
        <v>3158939.8126517097</v>
      </c>
      <c r="D15" s="283">
        <f t="shared" si="0"/>
        <v>0.2414932707987742</v>
      </c>
      <c r="E15" s="284">
        <f>SUM(E12:E14)</f>
        <v>0.39917108812200663</v>
      </c>
    </row>
    <row r="16" spans="1:14">
      <c r="A16" s="277" t="s">
        <v>68</v>
      </c>
      <c r="B16" s="278">
        <f>+B15+B11</f>
        <v>13017172.307134043</v>
      </c>
      <c r="C16" s="278">
        <f>+C15+C11</f>
        <v>13080860.606190208</v>
      </c>
      <c r="D16" s="279">
        <f>+D11+D15</f>
        <v>1.0000000000000002</v>
      </c>
      <c r="E16" s="280">
        <f>+E11+E15</f>
        <v>1.3614294662906294</v>
      </c>
    </row>
    <row r="17" spans="1:14">
      <c r="A17" s="272" t="s">
        <v>500</v>
      </c>
      <c r="B17" s="273">
        <v>200573</v>
      </c>
      <c r="C17" s="274">
        <v>194306</v>
      </c>
      <c r="D17" s="285"/>
      <c r="E17" s="276">
        <f t="shared" si="1"/>
        <v>-3.1245481694944011E-2</v>
      </c>
    </row>
    <row r="18" spans="1:14">
      <c r="A18" s="272" t="s">
        <v>501</v>
      </c>
      <c r="B18" s="273">
        <v>140796.5</v>
      </c>
      <c r="C18" s="274">
        <v>112724</v>
      </c>
      <c r="D18" s="285"/>
      <c r="E18" s="276">
        <f t="shared" si="1"/>
        <v>-0.19938350740252775</v>
      </c>
    </row>
    <row r="19" spans="1:14" ht="15" thickBot="1">
      <c r="A19" s="286" t="s">
        <v>502</v>
      </c>
      <c r="B19" s="287">
        <v>121</v>
      </c>
      <c r="C19" s="288">
        <v>129</v>
      </c>
      <c r="D19" s="289"/>
      <c r="E19" s="290">
        <f t="shared" si="1"/>
        <v>6.6115702479338845E-2</v>
      </c>
    </row>
    <row r="20" spans="1:14" ht="31.15" customHeight="1" thickBot="1">
      <c r="A20" s="364" t="s">
        <v>549</v>
      </c>
      <c r="B20" s="365"/>
      <c r="C20" s="365"/>
      <c r="D20" s="365"/>
      <c r="E20" s="366"/>
    </row>
    <row r="21" spans="1:14" ht="28.9" customHeight="1"/>
    <row r="23" spans="1:14">
      <c r="A23" s="199" t="s">
        <v>486</v>
      </c>
      <c r="B23" s="197" t="s">
        <v>503</v>
      </c>
    </row>
    <row r="24" spans="1:14" ht="15" thickBot="1">
      <c r="A24" s="198" t="s">
        <v>489</v>
      </c>
      <c r="B24" s="200">
        <f t="shared" ref="B24:B31" si="3">+D3</f>
        <v>0.10706693583157391</v>
      </c>
    </row>
    <row r="25" spans="1:14" ht="13.9" customHeight="1">
      <c r="A25" s="198" t="s">
        <v>490</v>
      </c>
      <c r="B25" s="200">
        <f t="shared" si="3"/>
        <v>7.2043514645717148E-3</v>
      </c>
      <c r="G25" s="367" t="s">
        <v>507</v>
      </c>
      <c r="H25" s="368"/>
      <c r="I25" s="368"/>
      <c r="J25" s="368"/>
      <c r="K25" s="368"/>
      <c r="L25" s="368"/>
      <c r="M25" s="368"/>
      <c r="N25" s="369"/>
    </row>
    <row r="26" spans="1:14">
      <c r="A26" s="198" t="s">
        <v>491</v>
      </c>
      <c r="B26" s="200">
        <f t="shared" si="3"/>
        <v>9.7530097937092011E-2</v>
      </c>
      <c r="G26" s="370"/>
      <c r="H26" s="371"/>
      <c r="I26" s="371"/>
      <c r="J26" s="371"/>
      <c r="K26" s="371"/>
      <c r="L26" s="371"/>
      <c r="M26" s="371"/>
      <c r="N26" s="372"/>
    </row>
    <row r="27" spans="1:14">
      <c r="A27" s="198" t="s">
        <v>492</v>
      </c>
      <c r="B27" s="200">
        <f t="shared" si="3"/>
        <v>8.6207024197097762E-2</v>
      </c>
      <c r="G27" s="370"/>
      <c r="H27" s="371"/>
      <c r="I27" s="371"/>
      <c r="J27" s="371"/>
      <c r="K27" s="371"/>
      <c r="L27" s="371"/>
      <c r="M27" s="371"/>
      <c r="N27" s="372"/>
    </row>
    <row r="28" spans="1:14">
      <c r="A28" s="198" t="s">
        <v>493</v>
      </c>
      <c r="B28" s="200">
        <f t="shared" si="3"/>
        <v>4.1360537989100957E-2</v>
      </c>
      <c r="G28" s="370"/>
      <c r="H28" s="371"/>
      <c r="I28" s="371"/>
      <c r="J28" s="371"/>
      <c r="K28" s="371"/>
      <c r="L28" s="371"/>
      <c r="M28" s="371"/>
      <c r="N28" s="372"/>
    </row>
    <row r="29" spans="1:14">
      <c r="A29" s="198" t="s">
        <v>494</v>
      </c>
      <c r="B29" s="200">
        <f t="shared" si="3"/>
        <v>0.32170362455198076</v>
      </c>
      <c r="E29"/>
      <c r="G29" s="370"/>
      <c r="H29" s="371"/>
      <c r="I29" s="371"/>
      <c r="J29" s="371"/>
      <c r="K29" s="371"/>
      <c r="L29" s="371"/>
      <c r="M29" s="371"/>
      <c r="N29" s="372"/>
    </row>
    <row r="30" spans="1:14" ht="14.25" customHeight="1">
      <c r="A30" s="198" t="s">
        <v>495</v>
      </c>
      <c r="B30" s="200">
        <f t="shared" si="3"/>
        <v>2.1387129133535878E-2</v>
      </c>
      <c r="E30"/>
      <c r="G30" s="370"/>
      <c r="H30" s="371"/>
      <c r="I30" s="371"/>
      <c r="J30" s="371"/>
      <c r="K30" s="371"/>
      <c r="L30" s="371"/>
      <c r="M30" s="371"/>
      <c r="N30" s="372"/>
    </row>
    <row r="31" spans="1:14" ht="13.9" customHeight="1">
      <c r="A31" s="198" t="s">
        <v>496</v>
      </c>
      <c r="B31" s="200">
        <f t="shared" si="3"/>
        <v>7.6047028096272923E-2</v>
      </c>
      <c r="E31"/>
      <c r="G31" s="370"/>
      <c r="H31" s="371"/>
      <c r="I31" s="371"/>
      <c r="J31" s="371"/>
      <c r="K31" s="371"/>
      <c r="L31" s="371"/>
      <c r="M31" s="371"/>
      <c r="N31" s="372"/>
    </row>
    <row r="32" spans="1:14" ht="14.25" customHeight="1">
      <c r="A32" s="198" t="s">
        <v>497</v>
      </c>
      <c r="B32" s="200">
        <f>+D12</f>
        <v>0.11786903687831224</v>
      </c>
      <c r="E32"/>
      <c r="G32" s="370"/>
      <c r="H32" s="371"/>
      <c r="I32" s="371"/>
      <c r="J32" s="371"/>
      <c r="K32" s="371"/>
      <c r="L32" s="371"/>
      <c r="M32" s="371"/>
      <c r="N32" s="372"/>
    </row>
    <row r="33" spans="1:14" ht="13.9" customHeight="1" thickBot="1">
      <c r="A33" s="198" t="s">
        <v>498</v>
      </c>
      <c r="B33" s="200">
        <f>+D13</f>
        <v>8.9601331126234474E-2</v>
      </c>
      <c r="E33"/>
      <c r="G33" s="373"/>
      <c r="H33" s="374"/>
      <c r="I33" s="374"/>
      <c r="J33" s="374"/>
      <c r="K33" s="374"/>
      <c r="L33" s="374"/>
      <c r="M33" s="374"/>
      <c r="N33" s="375"/>
    </row>
    <row r="34" spans="1:14" ht="13.9" customHeight="1">
      <c r="A34" s="198" t="s">
        <v>499</v>
      </c>
      <c r="B34" s="200">
        <f>+D14</f>
        <v>3.4022902794227504E-2</v>
      </c>
      <c r="E34"/>
    </row>
    <row r="35" spans="1:14" ht="14.25" customHeight="1"/>
    <row r="39" spans="1:14" ht="15" thickBot="1"/>
    <row r="40" spans="1:14">
      <c r="G40" s="367" t="s">
        <v>550</v>
      </c>
      <c r="H40" s="376"/>
      <c r="I40" s="376"/>
      <c r="J40" s="376"/>
      <c r="K40" s="376"/>
      <c r="L40" s="376"/>
      <c r="M40" s="376"/>
      <c r="N40" s="377"/>
    </row>
    <row r="41" spans="1:14">
      <c r="G41" s="378"/>
      <c r="H41" s="379"/>
      <c r="I41" s="379"/>
      <c r="J41" s="379"/>
      <c r="K41" s="379"/>
      <c r="L41" s="379"/>
      <c r="M41" s="379"/>
      <c r="N41" s="380"/>
    </row>
    <row r="42" spans="1:14" ht="15" thickBot="1">
      <c r="C42" s="202"/>
      <c r="G42" s="381"/>
      <c r="H42" s="382"/>
      <c r="I42" s="382"/>
      <c r="J42" s="382"/>
      <c r="K42" s="382"/>
      <c r="L42" s="382"/>
      <c r="M42" s="382"/>
      <c r="N42" s="383"/>
    </row>
    <row r="43" spans="1:14">
      <c r="B43" s="202"/>
      <c r="C43" s="202"/>
    </row>
    <row r="44" spans="1:14">
      <c r="B44" s="202"/>
      <c r="C44" s="202"/>
    </row>
    <row r="45" spans="1:14">
      <c r="B45" s="202"/>
      <c r="C45" s="202"/>
    </row>
    <row r="46" spans="1:14">
      <c r="B46" s="202"/>
      <c r="C46" s="202"/>
    </row>
    <row r="47" spans="1:14">
      <c r="B47" s="202"/>
      <c r="C47" s="202"/>
      <c r="E47"/>
      <c r="I47"/>
    </row>
    <row r="48" spans="1:14">
      <c r="B48" s="202"/>
      <c r="C48" s="202"/>
      <c r="E48"/>
      <c r="I48"/>
    </row>
    <row r="49" spans="2:3">
      <c r="B49" s="202"/>
      <c r="C49" s="202"/>
    </row>
    <row r="50" spans="2:3">
      <c r="B50" s="202"/>
      <c r="C50" s="202"/>
    </row>
    <row r="51" spans="2:3">
      <c r="B51" s="202"/>
      <c r="C51" s="202"/>
    </row>
    <row r="52" spans="2:3">
      <c r="B52" s="202"/>
      <c r="C52" s="202"/>
    </row>
    <row r="53" spans="2:3">
      <c r="B53" s="202"/>
      <c r="C53" s="202"/>
    </row>
    <row r="54" spans="2:3">
      <c r="B54" s="202"/>
      <c r="C54" s="202"/>
    </row>
    <row r="55" spans="2:3">
      <c r="B55" s="202"/>
      <c r="C55" s="202"/>
    </row>
    <row r="56" spans="2:3">
      <c r="B56" s="202"/>
      <c r="C56" s="202"/>
    </row>
    <row r="57" spans="2:3">
      <c r="B57" s="202"/>
      <c r="C57" s="202"/>
    </row>
    <row r="58" spans="2:3">
      <c r="B58" s="202"/>
    </row>
    <row r="59" spans="2:3">
      <c r="B59" s="202"/>
    </row>
    <row r="60" spans="2:3">
      <c r="B60" s="202"/>
    </row>
    <row r="61" spans="2:3">
      <c r="B61" s="202"/>
    </row>
  </sheetData>
  <mergeCells count="5">
    <mergeCell ref="A1:E1"/>
    <mergeCell ref="G1:N1"/>
    <mergeCell ref="A20:E20"/>
    <mergeCell ref="G25:N33"/>
    <mergeCell ref="G40:N42"/>
  </mergeCells>
  <hyperlinks>
    <hyperlink ref="A1:E1" location="CONTENIDO!A1" display="COMPARATIVO COSTOS DE OPERACIÓN PROMEDIO  TRANSPORTE AÉREO REGULAR DOMESTICO II SEMESTRE 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"/>
  <sheetViews>
    <sheetView topLeftCell="A25" workbookViewId="0">
      <selection activeCell="I49" sqref="I49"/>
    </sheetView>
  </sheetViews>
  <sheetFormatPr baseColWidth="10" defaultColWidth="10.8984375" defaultRowHeight="15"/>
  <cols>
    <col min="1" max="1" width="23.5" style="8" customWidth="1"/>
    <col min="2" max="2" width="10.69921875" style="8" hidden="1" customWidth="1"/>
    <col min="3" max="3" width="11.09765625" style="8" customWidth="1"/>
    <col min="4" max="4" width="10.69921875" style="8" customWidth="1"/>
    <col min="5" max="5" width="9.69921875" style="36" customWidth="1"/>
    <col min="6" max="7" width="9.69921875" style="8" bestFit="1" customWidth="1"/>
    <col min="8" max="8" width="9" style="8" bestFit="1" customWidth="1"/>
    <col min="9" max="11" width="11.796875" style="8" bestFit="1" customWidth="1"/>
    <col min="12" max="17" width="11" style="8" bestFit="1" customWidth="1"/>
    <col min="18" max="16384" width="10.8984375" style="8"/>
  </cols>
  <sheetData>
    <row r="1" spans="1:17" ht="14.45" customHeight="1">
      <c r="A1" s="387" t="s">
        <v>90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</row>
    <row r="2" spans="1:17" ht="15.75" thickBot="1">
      <c r="A2" s="387"/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</row>
    <row r="3" spans="1:17" ht="15.75" thickBot="1">
      <c r="A3" s="441" t="s">
        <v>215</v>
      </c>
      <c r="B3" s="442"/>
      <c r="C3" s="64" t="s">
        <v>136</v>
      </c>
      <c r="D3" s="64" t="s">
        <v>136</v>
      </c>
      <c r="E3" s="64" t="s">
        <v>136</v>
      </c>
      <c r="F3" s="64" t="s">
        <v>558</v>
      </c>
      <c r="G3" s="64" t="s">
        <v>136</v>
      </c>
      <c r="H3" s="64" t="s">
        <v>136</v>
      </c>
      <c r="I3" s="64" t="s">
        <v>559</v>
      </c>
      <c r="J3" s="64" t="s">
        <v>137</v>
      </c>
      <c r="K3" s="64" t="s">
        <v>122</v>
      </c>
      <c r="L3" s="64" t="s">
        <v>122</v>
      </c>
      <c r="M3" s="64" t="s">
        <v>137</v>
      </c>
      <c r="N3" s="64" t="s">
        <v>138</v>
      </c>
      <c r="O3" s="64" t="s">
        <v>136</v>
      </c>
      <c r="P3" s="64" t="s">
        <v>122</v>
      </c>
      <c r="Q3" s="64" t="s">
        <v>124</v>
      </c>
    </row>
    <row r="4" spans="1:17" ht="15.75" thickBot="1">
      <c r="A4" s="64" t="s">
        <v>214</v>
      </c>
      <c r="B4" s="64" t="s">
        <v>183</v>
      </c>
      <c r="C4" s="64" t="s">
        <v>9</v>
      </c>
      <c r="D4" s="64" t="s">
        <v>9</v>
      </c>
      <c r="E4" s="64" t="s">
        <v>10</v>
      </c>
      <c r="F4" s="64" t="s">
        <v>1</v>
      </c>
      <c r="G4" s="64" t="s">
        <v>11</v>
      </c>
      <c r="H4" s="64" t="s">
        <v>465</v>
      </c>
      <c r="I4" s="64" t="s">
        <v>5</v>
      </c>
      <c r="J4" s="64" t="s">
        <v>12</v>
      </c>
      <c r="K4" s="64" t="s">
        <v>186</v>
      </c>
      <c r="L4" s="64" t="s">
        <v>6</v>
      </c>
      <c r="M4" s="64" t="s">
        <v>8</v>
      </c>
      <c r="N4" s="64" t="s">
        <v>15</v>
      </c>
      <c r="O4" s="64" t="s">
        <v>13</v>
      </c>
      <c r="P4" s="64" t="s">
        <v>7</v>
      </c>
      <c r="Q4" s="64" t="s">
        <v>187</v>
      </c>
    </row>
    <row r="5" spans="1:17" ht="15.75" thickBot="1">
      <c r="A5" s="22" t="s">
        <v>54</v>
      </c>
      <c r="B5" s="195">
        <f>+(C5*C$20+D5*D$20+E5*E$20+F5*F$20+G5*G$20+H5*H$20+I5*I$20+J5*J$20+K5*K$20+L5*L20+M5*M20+N5*N20+O5*O20+P5*P20)/B$20</f>
        <v>1279191.3963952991</v>
      </c>
      <c r="C5" s="433">
        <v>1391377</v>
      </c>
      <c r="D5" s="433">
        <v>1391377</v>
      </c>
      <c r="E5" s="434">
        <v>1639515</v>
      </c>
      <c r="F5" s="433">
        <v>1027187.3333333334</v>
      </c>
      <c r="G5" s="433">
        <v>2197105</v>
      </c>
      <c r="H5" s="433">
        <v>563869</v>
      </c>
      <c r="I5" s="433">
        <v>1762445.5</v>
      </c>
      <c r="J5" s="433">
        <v>1243748</v>
      </c>
      <c r="K5" s="433">
        <v>545307</v>
      </c>
      <c r="L5" s="433">
        <v>1892618</v>
      </c>
      <c r="M5" s="433">
        <v>861189</v>
      </c>
      <c r="N5" s="433">
        <v>1249778</v>
      </c>
      <c r="O5" s="433">
        <v>751533</v>
      </c>
      <c r="P5" s="433">
        <v>348500</v>
      </c>
      <c r="Q5" s="435">
        <v>495789</v>
      </c>
    </row>
    <row r="6" spans="1:17" ht="15.75" thickBot="1">
      <c r="A6" s="32" t="s">
        <v>55</v>
      </c>
      <c r="B6" s="195">
        <f t="shared" ref="B6:B19" si="0">+(C6*C$20+D6*D$20+E6*E$20+F6*F$20+G6*G$20+H6*H$20+I6*I$20+J6*J$20+K6*K$20+L6*L21+M6*M21+N6*N21+O6*O21+P6*P21)/B$20</f>
        <v>73070.069885975026</v>
      </c>
      <c r="C6" s="433">
        <v>0</v>
      </c>
      <c r="D6" s="433">
        <v>0</v>
      </c>
      <c r="E6" s="434">
        <v>0</v>
      </c>
      <c r="F6" s="433">
        <v>106907</v>
      </c>
      <c r="G6" s="433">
        <v>0</v>
      </c>
      <c r="H6" s="433">
        <v>0</v>
      </c>
      <c r="I6" s="433">
        <v>193418</v>
      </c>
      <c r="J6" s="433">
        <v>860970</v>
      </c>
      <c r="K6" s="433">
        <v>0</v>
      </c>
      <c r="L6" s="433">
        <v>0</v>
      </c>
      <c r="M6" s="433">
        <v>77384</v>
      </c>
      <c r="N6" s="433">
        <v>0</v>
      </c>
      <c r="O6" s="433">
        <v>0</v>
      </c>
      <c r="P6" s="433">
        <v>0</v>
      </c>
      <c r="Q6" s="435">
        <v>257396</v>
      </c>
    </row>
    <row r="7" spans="1:17" ht="15.75" thickBot="1">
      <c r="A7" s="32" t="s">
        <v>56</v>
      </c>
      <c r="B7" s="195">
        <f t="shared" si="0"/>
        <v>153520.25784292596</v>
      </c>
      <c r="C7" s="433">
        <v>90720</v>
      </c>
      <c r="D7" s="433">
        <v>90720</v>
      </c>
      <c r="E7" s="434">
        <v>73649</v>
      </c>
      <c r="F7" s="433">
        <v>209939.66666666666</v>
      </c>
      <c r="G7" s="433">
        <v>163594</v>
      </c>
      <c r="H7" s="433">
        <v>49801</v>
      </c>
      <c r="I7" s="433">
        <v>334237</v>
      </c>
      <c r="J7" s="433">
        <v>793466</v>
      </c>
      <c r="K7" s="433">
        <v>75036</v>
      </c>
      <c r="L7" s="433">
        <v>1272739</v>
      </c>
      <c r="M7" s="433">
        <v>282528</v>
      </c>
      <c r="N7" s="433">
        <v>160013</v>
      </c>
      <c r="O7" s="433">
        <v>30058</v>
      </c>
      <c r="P7" s="433">
        <v>13853</v>
      </c>
      <c r="Q7" s="435">
        <v>38449</v>
      </c>
    </row>
    <row r="8" spans="1:17" ht="15.75" thickBot="1">
      <c r="A8" s="32" t="s">
        <v>57</v>
      </c>
      <c r="B8" s="195">
        <f t="shared" si="0"/>
        <v>1163222.6734906759</v>
      </c>
      <c r="C8" s="433">
        <v>1471700</v>
      </c>
      <c r="D8" s="433">
        <v>1471700</v>
      </c>
      <c r="E8" s="434">
        <v>1350350</v>
      </c>
      <c r="F8" s="433">
        <v>1031076.6666666666</v>
      </c>
      <c r="G8" s="433">
        <v>2833148</v>
      </c>
      <c r="H8" s="433">
        <v>860767</v>
      </c>
      <c r="I8" s="433">
        <v>763754</v>
      </c>
      <c r="J8" s="433">
        <v>2362725</v>
      </c>
      <c r="K8" s="433">
        <v>179423</v>
      </c>
      <c r="L8" s="433">
        <v>215188</v>
      </c>
      <c r="M8" s="433">
        <v>129188</v>
      </c>
      <c r="N8" s="433">
        <v>736660</v>
      </c>
      <c r="O8" s="433">
        <v>635430</v>
      </c>
      <c r="P8" s="433">
        <v>75025</v>
      </c>
      <c r="Q8" s="435">
        <v>122591</v>
      </c>
    </row>
    <row r="9" spans="1:17" ht="15.75" thickBot="1">
      <c r="A9" s="32" t="s">
        <v>58</v>
      </c>
      <c r="B9" s="195">
        <f t="shared" si="0"/>
        <v>1483636.7025981206</v>
      </c>
      <c r="C9" s="433">
        <v>1482171</v>
      </c>
      <c r="D9" s="433">
        <v>1482171</v>
      </c>
      <c r="E9" s="434">
        <v>1223053</v>
      </c>
      <c r="F9" s="433">
        <v>1890429</v>
      </c>
      <c r="G9" s="433">
        <v>2521376</v>
      </c>
      <c r="H9" s="433">
        <v>504490</v>
      </c>
      <c r="I9" s="433">
        <v>2649583</v>
      </c>
      <c r="J9" s="433">
        <v>1577107</v>
      </c>
      <c r="K9" s="433">
        <v>646795</v>
      </c>
      <c r="L9" s="433">
        <v>154043</v>
      </c>
      <c r="M9" s="433">
        <v>1894867</v>
      </c>
      <c r="N9" s="433">
        <v>1134828</v>
      </c>
      <c r="O9" s="433">
        <v>1423590</v>
      </c>
      <c r="P9" s="433">
        <v>352647</v>
      </c>
      <c r="Q9" s="435">
        <v>687742</v>
      </c>
    </row>
    <row r="10" spans="1:17" ht="15.75" thickBot="1">
      <c r="A10" s="32" t="s">
        <v>59</v>
      </c>
      <c r="B10" s="195">
        <f t="shared" si="0"/>
        <v>581436.26625347836</v>
      </c>
      <c r="C10" s="433">
        <v>431347</v>
      </c>
      <c r="D10" s="433">
        <v>431347</v>
      </c>
      <c r="E10" s="434">
        <v>654894</v>
      </c>
      <c r="F10" s="433">
        <v>617729</v>
      </c>
      <c r="G10" s="433">
        <v>1247976</v>
      </c>
      <c r="H10" s="433">
        <v>355662</v>
      </c>
      <c r="I10" s="433">
        <v>988143</v>
      </c>
      <c r="J10" s="433">
        <v>1260084</v>
      </c>
      <c r="K10" s="433">
        <v>34285</v>
      </c>
      <c r="L10" s="433">
        <v>6712</v>
      </c>
      <c r="M10" s="433">
        <v>577364</v>
      </c>
      <c r="N10" s="433">
        <v>312331</v>
      </c>
      <c r="O10" s="433">
        <v>332900</v>
      </c>
      <c r="P10" s="433">
        <v>25169</v>
      </c>
      <c r="Q10" s="435">
        <v>34650</v>
      </c>
    </row>
    <row r="11" spans="1:17" ht="15.75" thickBot="1">
      <c r="A11" s="32" t="s">
        <v>60</v>
      </c>
      <c r="B11" s="195">
        <f t="shared" si="0"/>
        <v>4224527.8401115211</v>
      </c>
      <c r="C11" s="433">
        <v>4413980</v>
      </c>
      <c r="D11" s="433">
        <v>4413980</v>
      </c>
      <c r="E11" s="434">
        <v>4536965</v>
      </c>
      <c r="F11" s="433">
        <v>4167080</v>
      </c>
      <c r="G11" s="433">
        <v>10199910</v>
      </c>
      <c r="H11" s="433">
        <v>1298654</v>
      </c>
      <c r="I11" s="433">
        <v>3811716.5</v>
      </c>
      <c r="J11" s="433">
        <v>9882357</v>
      </c>
      <c r="K11" s="433">
        <v>1077698</v>
      </c>
      <c r="L11" s="433">
        <v>525396</v>
      </c>
      <c r="M11" s="433">
        <v>848537</v>
      </c>
      <c r="N11" s="433">
        <v>3927999</v>
      </c>
      <c r="O11" s="433">
        <v>1038603</v>
      </c>
      <c r="P11" s="433">
        <v>616016</v>
      </c>
      <c r="Q11" s="435">
        <v>820259</v>
      </c>
    </row>
    <row r="12" spans="1:17" ht="16.899999999999999" customHeight="1" thickBot="1">
      <c r="A12" s="32" t="s">
        <v>61</v>
      </c>
      <c r="B12" s="195">
        <f t="shared" si="0"/>
        <v>258533.5525230096</v>
      </c>
      <c r="C12" s="433">
        <v>445624</v>
      </c>
      <c r="D12" s="433">
        <v>445624</v>
      </c>
      <c r="E12" s="434">
        <v>283120</v>
      </c>
      <c r="F12" s="433">
        <v>287284.66666666669</v>
      </c>
      <c r="G12" s="433">
        <v>280774</v>
      </c>
      <c r="H12" s="433">
        <v>671543</v>
      </c>
      <c r="I12" s="433">
        <v>0</v>
      </c>
      <c r="J12" s="433">
        <v>0</v>
      </c>
      <c r="K12" s="433">
        <v>908830</v>
      </c>
      <c r="L12" s="433">
        <v>3188311</v>
      </c>
      <c r="M12" s="433">
        <v>0</v>
      </c>
      <c r="N12" s="433">
        <v>6535</v>
      </c>
      <c r="O12" s="433">
        <v>488038</v>
      </c>
      <c r="P12" s="433">
        <v>49818</v>
      </c>
      <c r="Q12" s="435">
        <v>98967</v>
      </c>
    </row>
    <row r="13" spans="1:17" ht="15.75" thickBot="1">
      <c r="A13" s="43" t="s">
        <v>62</v>
      </c>
      <c r="B13" s="207">
        <f t="shared" si="0"/>
        <v>1248305.8075854413</v>
      </c>
      <c r="C13" s="433">
        <v>608588</v>
      </c>
      <c r="D13" s="433">
        <v>608588</v>
      </c>
      <c r="E13" s="434">
        <v>1031364</v>
      </c>
      <c r="F13" s="433">
        <v>1641618.6666666667</v>
      </c>
      <c r="G13" s="433">
        <v>2132412</v>
      </c>
      <c r="H13" s="433">
        <v>995979</v>
      </c>
      <c r="I13" s="433">
        <v>1512232.5</v>
      </c>
      <c r="J13" s="433">
        <v>4219055</v>
      </c>
      <c r="K13" s="433">
        <v>398837</v>
      </c>
      <c r="L13" s="433">
        <v>3483571</v>
      </c>
      <c r="M13" s="433">
        <v>983094</v>
      </c>
      <c r="N13" s="433">
        <v>1681045</v>
      </c>
      <c r="O13" s="433">
        <v>262450</v>
      </c>
      <c r="P13" s="433">
        <v>211452</v>
      </c>
      <c r="Q13" s="435">
        <v>105867</v>
      </c>
    </row>
    <row r="14" spans="1:17" s="40" customFormat="1" ht="15.75" thickBot="1">
      <c r="A14" s="73" t="s">
        <v>66</v>
      </c>
      <c r="B14" s="209">
        <f t="shared" si="0"/>
        <v>10299595.771179784</v>
      </c>
      <c r="C14" s="439">
        <f>SUM(C5:C13)</f>
        <v>10335507</v>
      </c>
      <c r="D14" s="439">
        <f t="shared" ref="D14:Q14" si="1">SUM(D5:D13)</f>
        <v>10335507</v>
      </c>
      <c r="E14" s="439">
        <f t="shared" si="1"/>
        <v>10792910</v>
      </c>
      <c r="F14" s="439">
        <f t="shared" si="1"/>
        <v>10979252</v>
      </c>
      <c r="G14" s="439">
        <f t="shared" si="1"/>
        <v>21576295</v>
      </c>
      <c r="H14" s="439">
        <f t="shared" si="1"/>
        <v>5300765</v>
      </c>
      <c r="I14" s="439">
        <f t="shared" si="1"/>
        <v>12015529.5</v>
      </c>
      <c r="J14" s="439">
        <f t="shared" si="1"/>
        <v>22199512</v>
      </c>
      <c r="K14" s="439">
        <f t="shared" si="1"/>
        <v>3866211</v>
      </c>
      <c r="L14" s="439">
        <f t="shared" si="1"/>
        <v>10738578</v>
      </c>
      <c r="M14" s="439">
        <f t="shared" si="1"/>
        <v>5654151</v>
      </c>
      <c r="N14" s="439">
        <f t="shared" si="1"/>
        <v>9209189</v>
      </c>
      <c r="O14" s="439">
        <f t="shared" si="1"/>
        <v>4962602</v>
      </c>
      <c r="P14" s="439">
        <f t="shared" si="1"/>
        <v>1692480</v>
      </c>
      <c r="Q14" s="439">
        <f t="shared" si="1"/>
        <v>2661710</v>
      </c>
    </row>
    <row r="15" spans="1:17" ht="15.75" thickBot="1">
      <c r="A15" s="23" t="s">
        <v>63</v>
      </c>
      <c r="B15" s="208">
        <f t="shared" si="0"/>
        <v>1346336.6174148803</v>
      </c>
      <c r="C15" s="433">
        <v>2016030</v>
      </c>
      <c r="D15" s="433">
        <v>2016030</v>
      </c>
      <c r="E15" s="434">
        <v>2223998</v>
      </c>
      <c r="F15" s="433">
        <v>1113631.3333333333</v>
      </c>
      <c r="G15" s="433">
        <v>2344829</v>
      </c>
      <c r="H15" s="433">
        <v>1759158</v>
      </c>
      <c r="I15" s="433">
        <v>1394880</v>
      </c>
      <c r="J15" s="433">
        <v>1569316</v>
      </c>
      <c r="K15" s="433">
        <v>665258</v>
      </c>
      <c r="L15" s="433">
        <v>0</v>
      </c>
      <c r="M15" s="433">
        <v>65909</v>
      </c>
      <c r="N15" s="433">
        <v>2222634</v>
      </c>
      <c r="O15" s="433">
        <v>1675823</v>
      </c>
      <c r="P15" s="433">
        <v>475995</v>
      </c>
      <c r="Q15" s="435">
        <v>545787</v>
      </c>
    </row>
    <row r="16" spans="1:17" ht="15.75" thickBot="1">
      <c r="A16" s="32" t="s">
        <v>64</v>
      </c>
      <c r="B16" s="195">
        <f t="shared" si="0"/>
        <v>1438932.0409792955</v>
      </c>
      <c r="C16" s="433">
        <v>1264236</v>
      </c>
      <c r="D16" s="433">
        <v>1264236</v>
      </c>
      <c r="E16" s="434">
        <v>1441964</v>
      </c>
      <c r="F16" s="433">
        <v>1717162</v>
      </c>
      <c r="G16" s="433">
        <v>2070155</v>
      </c>
      <c r="H16" s="433">
        <v>905640</v>
      </c>
      <c r="I16" s="433">
        <v>2415977.5</v>
      </c>
      <c r="J16" s="433">
        <v>4414930</v>
      </c>
      <c r="K16" s="433">
        <v>31138</v>
      </c>
      <c r="L16" s="433">
        <v>0</v>
      </c>
      <c r="M16" s="433">
        <v>952721</v>
      </c>
      <c r="N16" s="433">
        <v>2020218</v>
      </c>
      <c r="O16" s="433">
        <v>675362</v>
      </c>
      <c r="P16" s="433">
        <v>22279</v>
      </c>
      <c r="Q16" s="435">
        <v>265432</v>
      </c>
    </row>
    <row r="17" spans="1:17" ht="15.75" thickBot="1">
      <c r="A17" s="43" t="s">
        <v>65</v>
      </c>
      <c r="B17" s="207">
        <f t="shared" si="0"/>
        <v>365817.01687597472</v>
      </c>
      <c r="C17" s="433">
        <v>311575</v>
      </c>
      <c r="D17" s="433">
        <v>311575</v>
      </c>
      <c r="E17" s="434">
        <v>514208</v>
      </c>
      <c r="F17" s="433">
        <v>295351.66666666669</v>
      </c>
      <c r="G17" s="433">
        <v>1332391</v>
      </c>
      <c r="H17" s="433">
        <v>102681</v>
      </c>
      <c r="I17" s="433">
        <v>129708.5</v>
      </c>
      <c r="J17" s="433">
        <v>106084</v>
      </c>
      <c r="K17" s="433">
        <v>162317</v>
      </c>
      <c r="L17" s="433">
        <v>0</v>
      </c>
      <c r="M17" s="433">
        <v>21020</v>
      </c>
      <c r="N17" s="433">
        <v>199965</v>
      </c>
      <c r="O17" s="433">
        <v>75967</v>
      </c>
      <c r="P17" s="433">
        <v>116138</v>
      </c>
      <c r="Q17" s="435">
        <v>270167</v>
      </c>
    </row>
    <row r="18" spans="1:17" s="40" customFormat="1" ht="15.75" thickBot="1">
      <c r="A18" s="73" t="s">
        <v>67</v>
      </c>
      <c r="B18" s="209">
        <f t="shared" si="0"/>
        <v>3151082.4696637043</v>
      </c>
      <c r="C18" s="439">
        <f>SUM(C15:C17)</f>
        <v>3591841</v>
      </c>
      <c r="D18" s="439">
        <f t="shared" ref="D18:Q18" si="2">SUM(D15:D17)</f>
        <v>3591841</v>
      </c>
      <c r="E18" s="439">
        <f t="shared" si="2"/>
        <v>4180170</v>
      </c>
      <c r="F18" s="439">
        <f t="shared" si="2"/>
        <v>3126144.9999999995</v>
      </c>
      <c r="G18" s="439">
        <f t="shared" si="2"/>
        <v>5747375</v>
      </c>
      <c r="H18" s="439">
        <f t="shared" si="2"/>
        <v>2767479</v>
      </c>
      <c r="I18" s="439">
        <f t="shared" si="2"/>
        <v>3940566</v>
      </c>
      <c r="J18" s="439">
        <f t="shared" si="2"/>
        <v>6090330</v>
      </c>
      <c r="K18" s="439">
        <f t="shared" si="2"/>
        <v>858713</v>
      </c>
      <c r="L18" s="439">
        <f t="shared" si="2"/>
        <v>0</v>
      </c>
      <c r="M18" s="439">
        <f t="shared" si="2"/>
        <v>1039650</v>
      </c>
      <c r="N18" s="439">
        <f t="shared" si="2"/>
        <v>4442817</v>
      </c>
      <c r="O18" s="439">
        <f t="shared" si="2"/>
        <v>2427152</v>
      </c>
      <c r="P18" s="439">
        <f t="shared" si="2"/>
        <v>614412</v>
      </c>
      <c r="Q18" s="439">
        <f t="shared" si="2"/>
        <v>1081386</v>
      </c>
    </row>
    <row r="19" spans="1:17" s="40" customFormat="1" ht="15.75" thickBot="1">
      <c r="A19" s="107" t="s">
        <v>68</v>
      </c>
      <c r="B19" s="205">
        <f t="shared" si="0"/>
        <v>13450702.333736215</v>
      </c>
      <c r="C19" s="440">
        <f>+C14+C18</f>
        <v>13927348</v>
      </c>
      <c r="D19" s="440">
        <f t="shared" ref="D19:Q19" si="3">+D14+D18</f>
        <v>13927348</v>
      </c>
      <c r="E19" s="440">
        <f t="shared" si="3"/>
        <v>14973080</v>
      </c>
      <c r="F19" s="440">
        <f t="shared" si="3"/>
        <v>14105397</v>
      </c>
      <c r="G19" s="440">
        <f t="shared" si="3"/>
        <v>27323670</v>
      </c>
      <c r="H19" s="440">
        <f t="shared" si="3"/>
        <v>8068244</v>
      </c>
      <c r="I19" s="440">
        <f t="shared" si="3"/>
        <v>15956095.5</v>
      </c>
      <c r="J19" s="440">
        <f t="shared" si="3"/>
        <v>28289842</v>
      </c>
      <c r="K19" s="440">
        <f t="shared" si="3"/>
        <v>4724924</v>
      </c>
      <c r="L19" s="440">
        <f t="shared" si="3"/>
        <v>10738578</v>
      </c>
      <c r="M19" s="440">
        <f t="shared" si="3"/>
        <v>6693801</v>
      </c>
      <c r="N19" s="440">
        <f t="shared" si="3"/>
        <v>13652006</v>
      </c>
      <c r="O19" s="440">
        <f t="shared" si="3"/>
        <v>7389754</v>
      </c>
      <c r="P19" s="440">
        <f t="shared" si="3"/>
        <v>2306892</v>
      </c>
      <c r="Q19" s="440">
        <f t="shared" si="3"/>
        <v>3743096</v>
      </c>
    </row>
    <row r="20" spans="1:17">
      <c r="A20" s="23" t="s">
        <v>244</v>
      </c>
      <c r="B20" s="204">
        <f>SUM(C20:P20)</f>
        <v>213462</v>
      </c>
      <c r="C20" s="433">
        <v>14565</v>
      </c>
      <c r="D20" s="433">
        <v>14565</v>
      </c>
      <c r="E20" s="434">
        <v>22596</v>
      </c>
      <c r="F20" s="433">
        <v>79012</v>
      </c>
      <c r="G20" s="433">
        <v>23460</v>
      </c>
      <c r="H20" s="433">
        <v>7292</v>
      </c>
      <c r="I20" s="433">
        <v>8844</v>
      </c>
      <c r="J20" s="433">
        <v>5771</v>
      </c>
      <c r="K20" s="433">
        <v>1789</v>
      </c>
      <c r="L20" s="433">
        <v>56</v>
      </c>
      <c r="M20" s="433">
        <v>5909</v>
      </c>
      <c r="N20" s="433">
        <v>21086</v>
      </c>
      <c r="O20" s="433">
        <v>1016</v>
      </c>
      <c r="P20" s="433">
        <v>7501</v>
      </c>
      <c r="Q20" s="435">
        <v>15352</v>
      </c>
    </row>
    <row r="21" spans="1:17">
      <c r="A21" s="32" t="s">
        <v>245</v>
      </c>
      <c r="B21" s="59">
        <f t="shared" ref="B21:B22" si="4">SUM(C21:P21)</f>
        <v>143794</v>
      </c>
      <c r="C21" s="433">
        <v>11742</v>
      </c>
      <c r="D21" s="433">
        <v>11742</v>
      </c>
      <c r="E21" s="434">
        <v>9440</v>
      </c>
      <c r="F21" s="433">
        <v>62746</v>
      </c>
      <c r="G21" s="433">
        <v>3767</v>
      </c>
      <c r="H21" s="433">
        <v>7337</v>
      </c>
      <c r="I21" s="433">
        <v>5438</v>
      </c>
      <c r="J21" s="433">
        <v>1085</v>
      </c>
      <c r="K21" s="433">
        <v>2533</v>
      </c>
      <c r="L21" s="433">
        <v>82</v>
      </c>
      <c r="M21" s="433">
        <v>6093</v>
      </c>
      <c r="N21" s="433">
        <v>12384</v>
      </c>
      <c r="O21" s="433">
        <v>930</v>
      </c>
      <c r="P21" s="433">
        <v>8475</v>
      </c>
      <c r="Q21" s="435">
        <v>16570</v>
      </c>
    </row>
    <row r="22" spans="1:17" ht="15.75" thickBot="1">
      <c r="A22" s="106" t="s">
        <v>246</v>
      </c>
      <c r="B22" s="206">
        <f t="shared" si="4"/>
        <v>145</v>
      </c>
      <c r="C22" s="436">
        <v>10</v>
      </c>
      <c r="D22" s="436">
        <v>10</v>
      </c>
      <c r="E22" s="437">
        <v>14</v>
      </c>
      <c r="F22" s="436">
        <v>47</v>
      </c>
      <c r="G22" s="436">
        <v>9</v>
      </c>
      <c r="H22" s="436">
        <v>7</v>
      </c>
      <c r="I22" s="436">
        <v>8</v>
      </c>
      <c r="J22" s="436">
        <v>4</v>
      </c>
      <c r="K22" s="436">
        <v>2</v>
      </c>
      <c r="L22" s="436">
        <v>1</v>
      </c>
      <c r="M22" s="436">
        <v>7</v>
      </c>
      <c r="N22" s="436">
        <v>14</v>
      </c>
      <c r="O22" s="436">
        <v>6</v>
      </c>
      <c r="P22" s="436">
        <v>6</v>
      </c>
      <c r="Q22" s="438">
        <v>9</v>
      </c>
    </row>
    <row r="23" spans="1:17">
      <c r="A23" s="20"/>
      <c r="B23" s="20"/>
      <c r="C23" s="26"/>
      <c r="D23" s="26"/>
      <c r="E23" s="27"/>
      <c r="F23" s="26"/>
      <c r="G23" s="26"/>
      <c r="H23" s="26"/>
      <c r="I23" s="26"/>
      <c r="J23" s="26"/>
      <c r="K23" s="26"/>
    </row>
    <row r="24" spans="1:17">
      <c r="A24" s="20"/>
      <c r="B24" s="20"/>
      <c r="C24" s="20"/>
      <c r="D24" s="20"/>
      <c r="E24" s="28"/>
      <c r="F24" s="20"/>
      <c r="G24" s="29"/>
      <c r="H24" s="29"/>
      <c r="I24" s="29"/>
      <c r="J24" s="20"/>
      <c r="K24" s="20"/>
    </row>
    <row r="25" spans="1:17">
      <c r="A25" s="475" t="s">
        <v>69</v>
      </c>
      <c r="B25" s="476"/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</row>
    <row r="26" spans="1:17">
      <c r="A26" s="23" t="s">
        <v>54</v>
      </c>
      <c r="B26" s="42">
        <f>+B5/B$19</f>
        <v>9.5102200959938793E-2</v>
      </c>
      <c r="C26" s="42">
        <f t="shared" ref="C26" si="5">+C5/C$19</f>
        <v>9.990250835981121E-2</v>
      </c>
      <c r="D26" s="42">
        <f t="shared" ref="D26:E40" si="6">+D5/D$19</f>
        <v>9.990250835981121E-2</v>
      </c>
      <c r="E26" s="76">
        <f t="shared" si="6"/>
        <v>0.10949751153403307</v>
      </c>
      <c r="F26" s="42">
        <f t="shared" ref="F26" si="7">+F5/F$19</f>
        <v>7.2822291590469476E-2</v>
      </c>
      <c r="G26" s="42">
        <f t="shared" ref="G26:K26" si="8">+G5/G$19</f>
        <v>8.0410318233238798E-2</v>
      </c>
      <c r="H26" s="42">
        <f t="shared" si="8"/>
        <v>6.9887450106863397E-2</v>
      </c>
      <c r="I26" s="42">
        <f t="shared" si="8"/>
        <v>0.11045593829643348</v>
      </c>
      <c r="J26" s="42">
        <f t="shared" si="8"/>
        <v>4.396447318440308E-2</v>
      </c>
      <c r="K26" s="42">
        <f t="shared" si="8"/>
        <v>0.11541074523103441</v>
      </c>
      <c r="L26" s="42">
        <f t="shared" ref="L26:P26" si="9">+L5/L$19</f>
        <v>0.17624475046882371</v>
      </c>
      <c r="M26" s="42">
        <f t="shared" si="9"/>
        <v>0.128654706048178</v>
      </c>
      <c r="N26" s="42">
        <f t="shared" si="9"/>
        <v>9.1545374357438758E-2</v>
      </c>
      <c r="O26" s="42">
        <f t="shared" si="9"/>
        <v>0.10169932585035983</v>
      </c>
      <c r="P26" s="42">
        <f t="shared" si="9"/>
        <v>0.15106905741577845</v>
      </c>
      <c r="Q26" s="42">
        <f t="shared" ref="Q26" si="10">+Q5/Q$19</f>
        <v>0.13245425711763739</v>
      </c>
    </row>
    <row r="27" spans="1:17">
      <c r="A27" s="32" t="s">
        <v>55</v>
      </c>
      <c r="B27" s="30">
        <f t="shared" ref="B27:B40" si="11">+B6/B$19</f>
        <v>5.4324352790638469E-3</v>
      </c>
      <c r="C27" s="30">
        <f t="shared" ref="C27" si="12">+C6/C$19</f>
        <v>0</v>
      </c>
      <c r="D27" s="30">
        <f t="shared" ref="D27" si="13">+D6/D$19</f>
        <v>0</v>
      </c>
      <c r="E27" s="31">
        <f t="shared" si="6"/>
        <v>0</v>
      </c>
      <c r="F27" s="30">
        <f t="shared" ref="F27" si="14">+F6/F$19</f>
        <v>7.5791556948024931E-3</v>
      </c>
      <c r="G27" s="30">
        <f t="shared" ref="G27:K40" si="15">+G6/G$19</f>
        <v>0</v>
      </c>
      <c r="H27" s="30">
        <f t="shared" si="15"/>
        <v>0</v>
      </c>
      <c r="I27" s="30">
        <f t="shared" si="15"/>
        <v>1.2121887839039319E-2</v>
      </c>
      <c r="J27" s="30">
        <f t="shared" si="15"/>
        <v>3.0433892136972698E-2</v>
      </c>
      <c r="K27" s="30">
        <f t="shared" si="15"/>
        <v>0</v>
      </c>
      <c r="L27" s="30">
        <f t="shared" ref="L27:P27" si="16">+L6/L$19</f>
        <v>0</v>
      </c>
      <c r="M27" s="30">
        <f t="shared" si="16"/>
        <v>1.1560546840278043E-2</v>
      </c>
      <c r="N27" s="30">
        <f t="shared" si="16"/>
        <v>0</v>
      </c>
      <c r="O27" s="30">
        <f t="shared" si="16"/>
        <v>0</v>
      </c>
      <c r="P27" s="30">
        <f t="shared" si="16"/>
        <v>0</v>
      </c>
      <c r="Q27" s="30">
        <f t="shared" ref="Q27" si="17">+Q6/Q$19</f>
        <v>6.8765535268130978E-2</v>
      </c>
    </row>
    <row r="28" spans="1:17">
      <c r="A28" s="32" t="s">
        <v>56</v>
      </c>
      <c r="B28" s="30">
        <f t="shared" si="11"/>
        <v>1.1413549570409865E-2</v>
      </c>
      <c r="C28" s="30">
        <f t="shared" ref="C28" si="18">+C7/C$19</f>
        <v>6.5138029149555245E-3</v>
      </c>
      <c r="D28" s="30">
        <f t="shared" ref="D28" si="19">+D7/D$19</f>
        <v>6.5138029149555245E-3</v>
      </c>
      <c r="E28" s="31">
        <f t="shared" si="6"/>
        <v>4.918760869507142E-3</v>
      </c>
      <c r="F28" s="30">
        <f t="shared" ref="F28" si="20">+F7/F$19</f>
        <v>1.4883641110325831E-2</v>
      </c>
      <c r="G28" s="30">
        <f t="shared" si="15"/>
        <v>5.9872630580006274E-3</v>
      </c>
      <c r="H28" s="30">
        <f t="shared" si="15"/>
        <v>6.1724707383663657E-3</v>
      </c>
      <c r="I28" s="30">
        <f t="shared" si="15"/>
        <v>2.0947292525292295E-2</v>
      </c>
      <c r="J28" s="30">
        <f t="shared" si="15"/>
        <v>2.8047735296648175E-2</v>
      </c>
      <c r="K28" s="30">
        <f t="shared" si="15"/>
        <v>1.5880890359294669E-2</v>
      </c>
      <c r="L28" s="30">
        <f t="shared" ref="L28:P28" si="21">+L7/L$19</f>
        <v>0.11852025473018866</v>
      </c>
      <c r="M28" s="30">
        <f t="shared" si="21"/>
        <v>4.2207409512174027E-2</v>
      </c>
      <c r="N28" s="30">
        <f t="shared" si="21"/>
        <v>1.1720841611115612E-2</v>
      </c>
      <c r="O28" s="30">
        <f t="shared" si="21"/>
        <v>4.0675237633079533E-3</v>
      </c>
      <c r="P28" s="30">
        <f t="shared" si="21"/>
        <v>6.0050492177353776E-3</v>
      </c>
      <c r="Q28" s="30">
        <f t="shared" ref="Q28" si="22">+Q7/Q$19</f>
        <v>1.0271978063079333E-2</v>
      </c>
    </row>
    <row r="29" spans="1:17">
      <c r="A29" s="32" t="s">
        <v>57</v>
      </c>
      <c r="B29" s="30">
        <f t="shared" si="11"/>
        <v>8.6480441290649426E-2</v>
      </c>
      <c r="C29" s="30">
        <f t="shared" ref="C29" si="23">+C8/C$19</f>
        <v>0.10566979442173773</v>
      </c>
      <c r="D29" s="30">
        <f t="shared" ref="D29" si="24">+D8/D$19</f>
        <v>0.10566979442173773</v>
      </c>
      <c r="E29" s="31">
        <f t="shared" si="6"/>
        <v>9.0185185679900193E-2</v>
      </c>
      <c r="F29" s="30">
        <f t="shared" ref="F29" si="25">+F8/F$19</f>
        <v>7.3098025292493832E-2</v>
      </c>
      <c r="G29" s="30">
        <f t="shared" si="15"/>
        <v>0.1036884137452985</v>
      </c>
      <c r="H29" s="30">
        <f t="shared" si="15"/>
        <v>0.10668579185260138</v>
      </c>
      <c r="I29" s="30">
        <f t="shared" si="15"/>
        <v>4.78659707194658E-2</v>
      </c>
      <c r="J29" s="30">
        <f t="shared" si="15"/>
        <v>8.3518494023402459E-2</v>
      </c>
      <c r="K29" s="30">
        <f t="shared" si="15"/>
        <v>3.7973732487549004E-2</v>
      </c>
      <c r="L29" s="30">
        <f t="shared" ref="L29:P29" si="26">+L8/L$19</f>
        <v>2.003877980864878E-2</v>
      </c>
      <c r="M29" s="30">
        <f t="shared" si="26"/>
        <v>1.9299647539566832E-2</v>
      </c>
      <c r="N29" s="30">
        <f t="shared" si="26"/>
        <v>5.3959835646131417E-2</v>
      </c>
      <c r="O29" s="30">
        <f t="shared" si="26"/>
        <v>8.5987977407637653E-2</v>
      </c>
      <c r="P29" s="30">
        <f t="shared" si="26"/>
        <v>3.2522112001775551E-2</v>
      </c>
      <c r="Q29" s="30">
        <f t="shared" ref="Q29" si="27">+Q8/Q$19</f>
        <v>3.2751230532158407E-2</v>
      </c>
    </row>
    <row r="30" spans="1:17">
      <c r="A30" s="32" t="s">
        <v>58</v>
      </c>
      <c r="B30" s="30">
        <f t="shared" si="11"/>
        <v>0.11030180177855511</v>
      </c>
      <c r="C30" s="30">
        <f t="shared" ref="C30" si="28">+C9/C$19</f>
        <v>0.10642162456197692</v>
      </c>
      <c r="D30" s="30">
        <f t="shared" ref="D30" si="29">+D9/D$19</f>
        <v>0.10642162456197692</v>
      </c>
      <c r="E30" s="31">
        <f t="shared" si="6"/>
        <v>8.1683461251793224E-2</v>
      </c>
      <c r="F30" s="30">
        <f t="shared" ref="F30" si="30">+F9/F$19</f>
        <v>0.13402167978682203</v>
      </c>
      <c r="G30" s="30">
        <f t="shared" si="15"/>
        <v>9.227808709444961E-2</v>
      </c>
      <c r="H30" s="30">
        <f t="shared" si="15"/>
        <v>6.2527856123339845E-2</v>
      </c>
      <c r="I30" s="30">
        <f t="shared" si="15"/>
        <v>0.16605459650200766</v>
      </c>
      <c r="J30" s="30">
        <f t="shared" si="15"/>
        <v>5.5748172789370831E-2</v>
      </c>
      <c r="K30" s="30">
        <f t="shared" si="15"/>
        <v>0.13689003251692514</v>
      </c>
      <c r="L30" s="30">
        <f t="shared" ref="L30:P30" si="31">+L9/L$19</f>
        <v>1.4344822936519156E-2</v>
      </c>
      <c r="M30" s="30">
        <f t="shared" si="31"/>
        <v>0.28307788056442074</v>
      </c>
      <c r="N30" s="30">
        <f t="shared" si="31"/>
        <v>8.3125366338104453E-2</v>
      </c>
      <c r="O30" s="30">
        <f t="shared" si="31"/>
        <v>0.1926437605365483</v>
      </c>
      <c r="P30" s="30">
        <f t="shared" si="31"/>
        <v>0.1528667141764764</v>
      </c>
      <c r="Q30" s="30">
        <f t="shared" ref="Q30" si="32">+Q9/Q$19</f>
        <v>0.18373613714422499</v>
      </c>
    </row>
    <row r="31" spans="1:17">
      <c r="A31" s="32" t="s">
        <v>59</v>
      </c>
      <c r="B31" s="30">
        <f t="shared" si="11"/>
        <v>4.3227204931534029E-2</v>
      </c>
      <c r="C31" s="30">
        <f t="shared" ref="C31" si="33">+C10/C$19</f>
        <v>3.0971222949265E-2</v>
      </c>
      <c r="D31" s="30">
        <f t="shared" ref="D31" si="34">+D10/D$19</f>
        <v>3.0971222949265E-2</v>
      </c>
      <c r="E31" s="31">
        <f t="shared" si="6"/>
        <v>4.3738095301701453E-2</v>
      </c>
      <c r="F31" s="30">
        <f t="shared" ref="F31" si="35">+F10/F$19</f>
        <v>4.3793804598339203E-2</v>
      </c>
      <c r="G31" s="30">
        <f t="shared" si="15"/>
        <v>4.5673805897963195E-2</v>
      </c>
      <c r="H31" s="30">
        <f t="shared" si="15"/>
        <v>4.4081710964616341E-2</v>
      </c>
      <c r="I31" s="30">
        <f t="shared" si="15"/>
        <v>6.1928872260760784E-2</v>
      </c>
      <c r="J31" s="30">
        <f t="shared" si="15"/>
        <v>4.454192427090968E-2</v>
      </c>
      <c r="K31" s="30">
        <f t="shared" si="15"/>
        <v>7.2562013695881668E-3</v>
      </c>
      <c r="L31" s="30">
        <f t="shared" ref="L31:P31" si="36">+L10/L$19</f>
        <v>6.2503620125495198E-4</v>
      </c>
      <c r="M31" s="30">
        <f t="shared" si="36"/>
        <v>8.6253535173812304E-2</v>
      </c>
      <c r="N31" s="30">
        <f t="shared" si="36"/>
        <v>2.2878029792837769E-2</v>
      </c>
      <c r="O31" s="30">
        <f t="shared" si="36"/>
        <v>4.5048860895775422E-2</v>
      </c>
      <c r="P31" s="30">
        <f t="shared" si="36"/>
        <v>1.0910350376177125E-2</v>
      </c>
      <c r="Q31" s="30">
        <f t="shared" ref="Q31" si="37">+Q10/Q$19</f>
        <v>9.257042832991726E-3</v>
      </c>
    </row>
    <row r="32" spans="1:17">
      <c r="A32" s="32" t="s">
        <v>60</v>
      </c>
      <c r="B32" s="30">
        <f t="shared" si="11"/>
        <v>0.3140748888268699</v>
      </c>
      <c r="C32" s="30">
        <f t="shared" ref="C32" si="38">+C11/C$19</f>
        <v>0.31692896594527542</v>
      </c>
      <c r="D32" s="30">
        <f t="shared" ref="D32" si="39">+D11/D$19</f>
        <v>0.31692896594527542</v>
      </c>
      <c r="E32" s="31">
        <f t="shared" si="6"/>
        <v>0.30300813192743242</v>
      </c>
      <c r="F32" s="30">
        <f t="shared" ref="F32" si="40">+F11/F$19</f>
        <v>0.29542451020697963</v>
      </c>
      <c r="G32" s="30">
        <f t="shared" si="15"/>
        <v>0.37329941402454353</v>
      </c>
      <c r="H32" s="30">
        <f t="shared" si="15"/>
        <v>0.16095869187892681</v>
      </c>
      <c r="I32" s="30">
        <f t="shared" si="15"/>
        <v>0.23888779682974448</v>
      </c>
      <c r="J32" s="30">
        <f t="shared" si="15"/>
        <v>0.34932528078453035</v>
      </c>
      <c r="K32" s="30">
        <f t="shared" si="15"/>
        <v>0.22808790151968583</v>
      </c>
      <c r="L32" s="30">
        <f t="shared" ref="L32:P32" si="41">+L11/L$19</f>
        <v>4.8926030988460482E-2</v>
      </c>
      <c r="M32" s="30">
        <f t="shared" si="41"/>
        <v>0.12676459906710702</v>
      </c>
      <c r="N32" s="30">
        <f t="shared" si="41"/>
        <v>0.28772321078675178</v>
      </c>
      <c r="O32" s="30">
        <f t="shared" si="41"/>
        <v>0.14054635648223202</v>
      </c>
      <c r="P32" s="30">
        <f t="shared" si="41"/>
        <v>0.26703287366725448</v>
      </c>
      <c r="Q32" s="30">
        <f t="shared" ref="Q32" si="42">+Q11/Q$19</f>
        <v>0.21913918317884445</v>
      </c>
    </row>
    <row r="33" spans="1:17">
      <c r="A33" s="32" t="s">
        <v>61</v>
      </c>
      <c r="B33" s="30">
        <f t="shared" si="11"/>
        <v>1.9220821791184228E-2</v>
      </c>
      <c r="C33" s="30">
        <f t="shared" ref="C33" si="43">+C12/C$19</f>
        <v>3.1996328374935414E-2</v>
      </c>
      <c r="D33" s="30">
        <f t="shared" ref="D33" si="44">+D12/D$19</f>
        <v>3.1996328374935414E-2</v>
      </c>
      <c r="E33" s="31">
        <f t="shared" si="6"/>
        <v>1.8908601303138699E-2</v>
      </c>
      <c r="F33" s="30">
        <f t="shared" ref="F33" si="45">+F12/F$19</f>
        <v>2.0367003258870819E-2</v>
      </c>
      <c r="G33" s="30">
        <f t="shared" si="15"/>
        <v>1.0275852401965036E-2</v>
      </c>
      <c r="H33" s="30">
        <f t="shared" si="15"/>
        <v>8.323285711240265E-2</v>
      </c>
      <c r="I33" s="30">
        <f t="shared" si="15"/>
        <v>0</v>
      </c>
      <c r="J33" s="30">
        <f t="shared" si="15"/>
        <v>0</v>
      </c>
      <c r="K33" s="30">
        <f t="shared" si="15"/>
        <v>0.19234806739748619</v>
      </c>
      <c r="L33" s="30">
        <f t="shared" ref="L33:P33" si="46">+L12/L$19</f>
        <v>0.29690253216021711</v>
      </c>
      <c r="M33" s="30">
        <f t="shared" si="46"/>
        <v>0</v>
      </c>
      <c r="N33" s="30">
        <f t="shared" si="46"/>
        <v>4.7868423146019715E-4</v>
      </c>
      <c r="O33" s="30">
        <f t="shared" si="46"/>
        <v>6.6042523201719563E-2</v>
      </c>
      <c r="P33" s="30">
        <f t="shared" si="46"/>
        <v>2.1595289246310621E-2</v>
      </c>
      <c r="Q33" s="30">
        <f t="shared" ref="Q33" si="47">+Q12/Q$19</f>
        <v>2.6439877577278274E-2</v>
      </c>
    </row>
    <row r="34" spans="1:17">
      <c r="A34" s="32" t="s">
        <v>62</v>
      </c>
      <c r="B34" s="30">
        <f t="shared" si="11"/>
        <v>9.2805994557958377E-2</v>
      </c>
      <c r="C34" s="30">
        <f t="shared" ref="C34" si="48">+C13/C$19</f>
        <v>4.3697335630588106E-2</v>
      </c>
      <c r="D34" s="30">
        <f t="shared" ref="D34" si="49">+D13/D$19</f>
        <v>4.3697335630588106E-2</v>
      </c>
      <c r="E34" s="31">
        <f t="shared" si="6"/>
        <v>6.8881218827388888E-2</v>
      </c>
      <c r="F34" s="30">
        <f t="shared" ref="F34" si="50">+F13/F$19</f>
        <v>0.11638230860617867</v>
      </c>
      <c r="G34" s="30">
        <f t="shared" si="15"/>
        <v>7.8042664107713197E-2</v>
      </c>
      <c r="H34" s="30">
        <f t="shared" si="15"/>
        <v>0.12344433311635097</v>
      </c>
      <c r="I34" s="30">
        <f t="shared" si="15"/>
        <v>9.4774595702313266E-2</v>
      </c>
      <c r="J34" s="30">
        <f t="shared" si="15"/>
        <v>0.14913674668101717</v>
      </c>
      <c r="K34" s="30">
        <f t="shared" si="15"/>
        <v>8.4411304816754726E-2</v>
      </c>
      <c r="L34" s="30">
        <f t="shared" ref="L34:P34" si="51">+L13/L$19</f>
        <v>0.32439779270588714</v>
      </c>
      <c r="M34" s="30">
        <f t="shared" si="51"/>
        <v>0.14686633199881502</v>
      </c>
      <c r="N34" s="30">
        <f t="shared" si="51"/>
        <v>0.12313538391354355</v>
      </c>
      <c r="O34" s="30">
        <f t="shared" si="51"/>
        <v>3.5515390634113124E-2</v>
      </c>
      <c r="P34" s="30">
        <f t="shared" si="51"/>
        <v>9.1660988030649024E-2</v>
      </c>
      <c r="Q34" s="30">
        <f t="shared" ref="Q34" si="52">+Q13/Q$19</f>
        <v>2.8283271388177059E-2</v>
      </c>
    </row>
    <row r="35" spans="1:17">
      <c r="A35" s="92" t="s">
        <v>66</v>
      </c>
      <c r="B35" s="93">
        <f t="shared" si="11"/>
        <v>0.76572921737677435</v>
      </c>
      <c r="C35" s="93">
        <f t="shared" ref="C35" si="53">+C14/C$19</f>
        <v>0.74210158315854535</v>
      </c>
      <c r="D35" s="93">
        <f t="shared" ref="D35" si="54">+D14/D$19</f>
        <v>0.74210158315854535</v>
      </c>
      <c r="E35" s="94">
        <f t="shared" si="6"/>
        <v>0.72082096669489515</v>
      </c>
      <c r="F35" s="93">
        <f t="shared" ref="F35" si="55">+F14/F$19</f>
        <v>0.77837242014528196</v>
      </c>
      <c r="G35" s="93">
        <f t="shared" si="15"/>
        <v>0.78965581856317246</v>
      </c>
      <c r="H35" s="93">
        <f t="shared" si="15"/>
        <v>0.65699116189346773</v>
      </c>
      <c r="I35" s="93">
        <f t="shared" si="15"/>
        <v>0.75303695067505705</v>
      </c>
      <c r="J35" s="93">
        <f t="shared" si="15"/>
        <v>0.7847167191672545</v>
      </c>
      <c r="K35" s="93">
        <f t="shared" si="15"/>
        <v>0.81825887569831812</v>
      </c>
      <c r="L35" s="93">
        <f t="shared" ref="L35:P35" si="56">+L14/L$19</f>
        <v>1</v>
      </c>
      <c r="M35" s="93">
        <f t="shared" si="56"/>
        <v>0.844684656744352</v>
      </c>
      <c r="N35" s="93">
        <f t="shared" si="56"/>
        <v>0.67456672667738349</v>
      </c>
      <c r="O35" s="93">
        <f t="shared" si="56"/>
        <v>0.67155171877169384</v>
      </c>
      <c r="P35" s="93">
        <f t="shared" si="56"/>
        <v>0.73366243413215704</v>
      </c>
      <c r="Q35" s="93">
        <f t="shared" ref="Q35" si="57">+Q14/Q$19</f>
        <v>0.71109851310252259</v>
      </c>
    </row>
    <row r="36" spans="1:17">
      <c r="A36" s="32" t="s">
        <v>63</v>
      </c>
      <c r="B36" s="30">
        <f t="shared" si="11"/>
        <v>0.10009415003096772</v>
      </c>
      <c r="C36" s="30">
        <f t="shared" ref="C36" si="58">+C15/C$19</f>
        <v>0.14475332992325604</v>
      </c>
      <c r="D36" s="30">
        <f t="shared" ref="D36" si="59">+D15/D$19</f>
        <v>0.14475332992325604</v>
      </c>
      <c r="E36" s="31">
        <f t="shared" si="6"/>
        <v>0.1485331007381247</v>
      </c>
      <c r="F36" s="30">
        <f t="shared" ref="F36" si="60">+F15/F$19</f>
        <v>7.8950725976258115E-2</v>
      </c>
      <c r="G36" s="30">
        <f t="shared" si="15"/>
        <v>8.5816766195756275E-2</v>
      </c>
      <c r="H36" s="30">
        <f t="shared" si="15"/>
        <v>0.2180348041035943</v>
      </c>
      <c r="I36" s="30">
        <f t="shared" si="15"/>
        <v>8.7419882890522937E-2</v>
      </c>
      <c r="J36" s="30">
        <f t="shared" si="15"/>
        <v>5.5472773584242713E-2</v>
      </c>
      <c r="K36" s="30">
        <f t="shared" si="15"/>
        <v>0.14079760859645574</v>
      </c>
      <c r="L36" s="30">
        <f t="shared" ref="L36:P36" si="61">+L15/L$19</f>
        <v>0</v>
      </c>
      <c r="M36" s="30">
        <f t="shared" si="61"/>
        <v>9.8462741871173046E-3</v>
      </c>
      <c r="N36" s="30">
        <f t="shared" si="61"/>
        <v>0.16280640368895238</v>
      </c>
      <c r="O36" s="30">
        <f t="shared" si="61"/>
        <v>0.22677656116834199</v>
      </c>
      <c r="P36" s="30">
        <f t="shared" si="61"/>
        <v>0.20633605734468713</v>
      </c>
      <c r="Q36" s="30">
        <f t="shared" ref="Q36" si="62">+Q15/Q$19</f>
        <v>0.14581164896652396</v>
      </c>
    </row>
    <row r="37" spans="1:17">
      <c r="A37" s="32" t="s">
        <v>64</v>
      </c>
      <c r="B37" s="30">
        <f t="shared" si="11"/>
        <v>0.10697820866723484</v>
      </c>
      <c r="C37" s="30">
        <f t="shared" ref="C37" si="63">+C16/C$19</f>
        <v>9.0773634722130875E-2</v>
      </c>
      <c r="D37" s="30">
        <f t="shared" ref="D37" si="64">+D16/D$19</f>
        <v>9.0773634722130875E-2</v>
      </c>
      <c r="E37" s="31">
        <f t="shared" si="6"/>
        <v>9.6303766492932652E-2</v>
      </c>
      <c r="F37" s="30">
        <f t="shared" ref="F37" si="65">+F16/F$19</f>
        <v>0.12173794186721579</v>
      </c>
      <c r="G37" s="30">
        <f t="shared" si="15"/>
        <v>7.5764163452420555E-2</v>
      </c>
      <c r="H37" s="30">
        <f t="shared" si="15"/>
        <v>0.11224747293215227</v>
      </c>
      <c r="I37" s="30">
        <f t="shared" si="15"/>
        <v>0.15141407871368029</v>
      </c>
      <c r="J37" s="30">
        <f t="shared" si="15"/>
        <v>0.15606061002390895</v>
      </c>
      <c r="K37" s="30">
        <f t="shared" si="15"/>
        <v>6.5901589104925282E-3</v>
      </c>
      <c r="L37" s="30">
        <f t="shared" ref="L37:P37" si="66">+L16/L$19</f>
        <v>0</v>
      </c>
      <c r="M37" s="30">
        <f t="shared" si="66"/>
        <v>0.14232885023023542</v>
      </c>
      <c r="N37" s="30">
        <f t="shared" si="66"/>
        <v>0.14797957164683345</v>
      </c>
      <c r="O37" s="30">
        <f t="shared" si="66"/>
        <v>9.1391675555099666E-2</v>
      </c>
      <c r="P37" s="30">
        <f t="shared" si="66"/>
        <v>9.6575825829731086E-3</v>
      </c>
      <c r="Q37" s="30">
        <f t="shared" ref="Q37" si="67">+Q16/Q$19</f>
        <v>7.0912421161519773E-2</v>
      </c>
    </row>
    <row r="38" spans="1:17">
      <c r="A38" s="32" t="s">
        <v>65</v>
      </c>
      <c r="B38" s="30">
        <f t="shared" si="11"/>
        <v>2.7196871048023659E-2</v>
      </c>
      <c r="C38" s="30">
        <f t="shared" ref="C38" si="68">+C17/C$19</f>
        <v>2.2371452196067766E-2</v>
      </c>
      <c r="D38" s="30">
        <f t="shared" ref="D38" si="69">+D17/D$19</f>
        <v>2.2371452196067766E-2</v>
      </c>
      <c r="E38" s="31">
        <f t="shared" si="6"/>
        <v>3.434216607404756E-2</v>
      </c>
      <c r="F38" s="30">
        <f t="shared" ref="F38" si="70">+F17/F$19</f>
        <v>2.0938912011244114E-2</v>
      </c>
      <c r="G38" s="30">
        <f t="shared" si="15"/>
        <v>4.8763251788650645E-2</v>
      </c>
      <c r="H38" s="30">
        <f t="shared" si="15"/>
        <v>1.2726561070785663E-2</v>
      </c>
      <c r="I38" s="30">
        <f t="shared" si="15"/>
        <v>8.1290877207397007E-3</v>
      </c>
      <c r="J38" s="30">
        <f t="shared" si="15"/>
        <v>3.7498972245939019E-3</v>
      </c>
      <c r="K38" s="30">
        <f t="shared" si="15"/>
        <v>3.4353356794733628E-2</v>
      </c>
      <c r="L38" s="30">
        <f t="shared" ref="L38:P38" si="71">+L17/L$19</f>
        <v>0</v>
      </c>
      <c r="M38" s="30">
        <f t="shared" si="71"/>
        <v>3.1402188382953122E-3</v>
      </c>
      <c r="N38" s="30">
        <f t="shared" si="71"/>
        <v>1.4647297986830654E-2</v>
      </c>
      <c r="O38" s="30">
        <f t="shared" si="71"/>
        <v>1.0280044504864439E-2</v>
      </c>
      <c r="P38" s="30">
        <f t="shared" si="71"/>
        <v>5.0343925940182721E-2</v>
      </c>
      <c r="Q38" s="30">
        <f t="shared" ref="Q38" si="72">+Q17/Q$19</f>
        <v>7.217741676943365E-2</v>
      </c>
    </row>
    <row r="39" spans="1:17">
      <c r="A39" s="92" t="s">
        <v>67</v>
      </c>
      <c r="B39" s="93">
        <f t="shared" si="11"/>
        <v>0.23426899142361921</v>
      </c>
      <c r="C39" s="93">
        <f t="shared" ref="C39" si="73">+C18/C$19</f>
        <v>0.25789841684145465</v>
      </c>
      <c r="D39" s="93">
        <f t="shared" ref="D39" si="74">+D18/D$19</f>
        <v>0.25789841684145465</v>
      </c>
      <c r="E39" s="94">
        <f t="shared" si="6"/>
        <v>0.27917903330510491</v>
      </c>
      <c r="F39" s="93">
        <f t="shared" ref="F39" si="75">+F18/F$19</f>
        <v>0.22162757985471798</v>
      </c>
      <c r="G39" s="93">
        <f t="shared" si="15"/>
        <v>0.21034418143682748</v>
      </c>
      <c r="H39" s="93">
        <f t="shared" si="15"/>
        <v>0.34300883810653221</v>
      </c>
      <c r="I39" s="93">
        <f t="shared" si="15"/>
        <v>0.24696304932494292</v>
      </c>
      <c r="J39" s="93">
        <f t="shared" si="15"/>
        <v>0.21528328083274556</v>
      </c>
      <c r="K39" s="93">
        <f t="shared" si="15"/>
        <v>0.18174112430168188</v>
      </c>
      <c r="L39" s="93">
        <f t="shared" ref="L39:P39" si="76">+L18/L$19</f>
        <v>0</v>
      </c>
      <c r="M39" s="93">
        <f t="shared" si="76"/>
        <v>0.15531534325564803</v>
      </c>
      <c r="N39" s="93">
        <f t="shared" si="76"/>
        <v>0.32543327332261646</v>
      </c>
      <c r="O39" s="93">
        <f t="shared" si="76"/>
        <v>0.3284482812283061</v>
      </c>
      <c r="P39" s="93">
        <f t="shared" si="76"/>
        <v>0.26633756586784296</v>
      </c>
      <c r="Q39" s="93">
        <f t="shared" ref="Q39" si="77">+Q18/Q$19</f>
        <v>0.28890148689747736</v>
      </c>
    </row>
    <row r="40" spans="1:17">
      <c r="A40" s="33" t="s">
        <v>68</v>
      </c>
      <c r="B40" s="34">
        <f t="shared" si="11"/>
        <v>1</v>
      </c>
      <c r="C40" s="34">
        <f t="shared" ref="C40" si="78">+C19/C$19</f>
        <v>1</v>
      </c>
      <c r="D40" s="34">
        <f t="shared" ref="D40" si="79">+D19/D$19</f>
        <v>1</v>
      </c>
      <c r="E40" s="35">
        <f t="shared" si="6"/>
        <v>1</v>
      </c>
      <c r="F40" s="34">
        <f t="shared" ref="F40" si="80">+F19/F$19</f>
        <v>1</v>
      </c>
      <c r="G40" s="34">
        <f t="shared" si="15"/>
        <v>1</v>
      </c>
      <c r="H40" s="34">
        <f t="shared" si="15"/>
        <v>1</v>
      </c>
      <c r="I40" s="34">
        <f t="shared" si="15"/>
        <v>1</v>
      </c>
      <c r="J40" s="34">
        <f t="shared" si="15"/>
        <v>1</v>
      </c>
      <c r="K40" s="34">
        <f t="shared" si="15"/>
        <v>1</v>
      </c>
      <c r="L40" s="34">
        <f t="shared" ref="L40:P40" si="81">+L19/L$19</f>
        <v>1</v>
      </c>
      <c r="M40" s="34">
        <f t="shared" si="81"/>
        <v>1</v>
      </c>
      <c r="N40" s="34">
        <f t="shared" si="81"/>
        <v>1</v>
      </c>
      <c r="O40" s="34">
        <f t="shared" si="81"/>
        <v>1</v>
      </c>
      <c r="P40" s="34">
        <f t="shared" si="81"/>
        <v>1</v>
      </c>
      <c r="Q40" s="34">
        <f t="shared" ref="Q40" si="82">+Q19/Q$19</f>
        <v>1</v>
      </c>
    </row>
    <row r="42" spans="1:17">
      <c r="A42" s="90" t="s">
        <v>230</v>
      </c>
    </row>
    <row r="43" spans="1:17">
      <c r="A43" s="90" t="s">
        <v>231</v>
      </c>
    </row>
    <row r="45" spans="1:17">
      <c r="A45" s="89" t="s">
        <v>469</v>
      </c>
      <c r="B45" s="37"/>
    </row>
    <row r="46" spans="1:17">
      <c r="A46" s="89"/>
      <c r="B46" s="37"/>
    </row>
    <row r="47" spans="1:17">
      <c r="A47" s="89"/>
      <c r="B47" s="37"/>
    </row>
    <row r="48" spans="1:17">
      <c r="A48" s="89"/>
      <c r="B48" s="37"/>
    </row>
    <row r="49" spans="1:2">
      <c r="A49" s="89"/>
      <c r="B49" s="37"/>
    </row>
    <row r="50" spans="1:2">
      <c r="A50" s="89"/>
      <c r="B50" s="37"/>
    </row>
    <row r="51" spans="1:2">
      <c r="A51" s="89"/>
      <c r="B51" s="37"/>
    </row>
    <row r="52" spans="1:2">
      <c r="A52" s="89"/>
      <c r="B52" s="37"/>
    </row>
    <row r="53" spans="1:2">
      <c r="A53" s="89"/>
      <c r="B53" s="37"/>
    </row>
    <row r="54" spans="1:2">
      <c r="A54" s="89"/>
      <c r="B54" s="37"/>
    </row>
    <row r="55" spans="1:2">
      <c r="A55" s="89"/>
      <c r="B55" s="37"/>
    </row>
    <row r="56" spans="1:2">
      <c r="A56" s="89"/>
      <c r="B56" s="37"/>
    </row>
    <row r="57" spans="1:2">
      <c r="A57" s="89"/>
      <c r="B57" s="37"/>
    </row>
    <row r="58" spans="1:2">
      <c r="A58" s="89"/>
      <c r="B58" s="37"/>
    </row>
    <row r="59" spans="1:2">
      <c r="A59" s="89"/>
      <c r="B59" s="37"/>
    </row>
    <row r="60" spans="1:2">
      <c r="A60" s="89"/>
      <c r="B60" s="37"/>
    </row>
    <row r="61" spans="1:2">
      <c r="A61" s="89"/>
      <c r="B61" s="37"/>
    </row>
    <row r="62" spans="1:2">
      <c r="A62" s="89"/>
      <c r="B62" s="37"/>
    </row>
    <row r="63" spans="1:2">
      <c r="A63" s="89"/>
      <c r="B63" s="37"/>
    </row>
    <row r="64" spans="1:2">
      <c r="A64" s="89"/>
      <c r="B64" s="37"/>
    </row>
    <row r="65" spans="1:2">
      <c r="A65" s="89"/>
      <c r="B65" s="37"/>
    </row>
    <row r="66" spans="1:2">
      <c r="A66" s="89"/>
      <c r="B66" s="37"/>
    </row>
    <row r="67" spans="1:2">
      <c r="A67" s="89"/>
      <c r="B67" s="37"/>
    </row>
    <row r="68" spans="1:2">
      <c r="A68" s="89"/>
      <c r="B68" s="37"/>
    </row>
    <row r="69" spans="1:2">
      <c r="A69" s="89"/>
      <c r="B69" s="37"/>
    </row>
    <row r="70" spans="1:2">
      <c r="A70" s="89"/>
      <c r="B70" s="37"/>
    </row>
    <row r="71" spans="1:2">
      <c r="A71" s="89"/>
      <c r="B71" s="37"/>
    </row>
    <row r="72" spans="1:2">
      <c r="A72" s="89"/>
      <c r="B72" s="37"/>
    </row>
    <row r="73" spans="1:2">
      <c r="A73" s="89"/>
      <c r="B73" s="37"/>
    </row>
    <row r="74" spans="1:2">
      <c r="A74" s="89"/>
      <c r="B74" s="37"/>
    </row>
    <row r="75" spans="1:2">
      <c r="A75" s="89"/>
      <c r="B75" s="37"/>
    </row>
    <row r="76" spans="1:2">
      <c r="A76" s="89"/>
      <c r="B76" s="37"/>
    </row>
    <row r="77" spans="1:2">
      <c r="A77" s="89"/>
      <c r="B77" s="37"/>
    </row>
    <row r="78" spans="1:2">
      <c r="A78" s="89"/>
      <c r="B78" s="37"/>
    </row>
    <row r="79" spans="1:2">
      <c r="A79" s="89"/>
      <c r="B79" s="37"/>
    </row>
    <row r="80" spans="1:2">
      <c r="A80" s="89"/>
      <c r="B80" s="37"/>
    </row>
    <row r="81" spans="1:2">
      <c r="A81" s="89"/>
      <c r="B81" s="37"/>
    </row>
    <row r="82" spans="1:2">
      <c r="A82" s="89"/>
      <c r="B82" s="37"/>
    </row>
    <row r="83" spans="1:2">
      <c r="A83" s="89"/>
      <c r="B83" s="37"/>
    </row>
    <row r="84" spans="1:2">
      <c r="A84" s="89"/>
      <c r="B84" s="37"/>
    </row>
    <row r="85" spans="1:2">
      <c r="A85" s="89"/>
      <c r="B85" s="37"/>
    </row>
    <row r="86" spans="1:2">
      <c r="A86" s="89"/>
      <c r="B86" s="37"/>
    </row>
    <row r="87" spans="1:2">
      <c r="A87" s="89"/>
      <c r="B87" s="37"/>
    </row>
    <row r="88" spans="1:2">
      <c r="A88" s="89"/>
      <c r="B88" s="37"/>
    </row>
    <row r="89" spans="1:2">
      <c r="A89" s="89"/>
      <c r="B89" s="37"/>
    </row>
    <row r="90" spans="1:2">
      <c r="A90" s="89"/>
      <c r="B90" s="37"/>
    </row>
    <row r="91" spans="1:2">
      <c r="A91" s="89"/>
      <c r="B91" s="37"/>
    </row>
    <row r="92" spans="1:2">
      <c r="A92" s="89"/>
      <c r="B92" s="37"/>
    </row>
    <row r="93" spans="1:2">
      <c r="A93" s="89"/>
      <c r="B93" s="37"/>
    </row>
    <row r="94" spans="1:2">
      <c r="A94" s="89"/>
      <c r="B94" s="37"/>
    </row>
    <row r="95" spans="1:2">
      <c r="A95" s="89"/>
      <c r="B95" s="37"/>
    </row>
    <row r="96" spans="1:2">
      <c r="A96" s="89"/>
      <c r="B96" s="37"/>
    </row>
    <row r="97" spans="1:8">
      <c r="A97" s="89"/>
      <c r="B97" s="37"/>
    </row>
    <row r="98" spans="1:8">
      <c r="A98" s="37"/>
      <c r="B98" s="37"/>
    </row>
    <row r="100" spans="1:8" ht="15.75" thickBot="1"/>
    <row r="101" spans="1:8">
      <c r="C101" s="395" t="s">
        <v>281</v>
      </c>
      <c r="E101" s="393"/>
      <c r="F101" s="393">
        <v>2012</v>
      </c>
      <c r="G101" s="393">
        <v>2013</v>
      </c>
      <c r="H101" s="393" t="s">
        <v>282</v>
      </c>
    </row>
    <row r="102" spans="1:8" ht="15.75" thickBot="1">
      <c r="C102" s="396"/>
      <c r="E102" s="397"/>
      <c r="F102" s="397"/>
      <c r="G102" s="397"/>
      <c r="H102" s="394"/>
    </row>
    <row r="103" spans="1:8" ht="15.75" thickBot="1">
      <c r="A103" s="22" t="s">
        <v>54</v>
      </c>
      <c r="C103" s="118">
        <v>9122006.416666666</v>
      </c>
      <c r="E103" s="130" t="s">
        <v>283</v>
      </c>
      <c r="F103" s="131">
        <v>37491</v>
      </c>
      <c r="G103" s="137">
        <v>38988</v>
      </c>
      <c r="H103" s="140">
        <f>+G103/F103-1</f>
        <v>3.9929583099943988E-2</v>
      </c>
    </row>
    <row r="104" spans="1:8" ht="15.75" thickBot="1">
      <c r="A104" s="32" t="s">
        <v>55</v>
      </c>
      <c r="C104" s="118">
        <v>1072378.5</v>
      </c>
      <c r="E104" s="132" t="s">
        <v>287</v>
      </c>
      <c r="F104" s="133">
        <v>9062</v>
      </c>
      <c r="G104" s="138">
        <v>10071</v>
      </c>
      <c r="H104" s="140">
        <f t="shared" ref="H104:H107" si="83">+G104/F104-1</f>
        <v>0.1113440741558156</v>
      </c>
    </row>
    <row r="105" spans="1:8" ht="15.75" thickBot="1">
      <c r="A105" s="32" t="s">
        <v>56</v>
      </c>
      <c r="C105" s="118">
        <v>786017.33333333326</v>
      </c>
      <c r="E105" s="132" t="s">
        <v>285</v>
      </c>
      <c r="F105" s="133">
        <v>16839</v>
      </c>
      <c r="G105" s="138">
        <v>16592</v>
      </c>
      <c r="H105" s="140">
        <f t="shared" si="83"/>
        <v>-1.4668329473246589E-2</v>
      </c>
    </row>
    <row r="106" spans="1:8" ht="15.75" thickBot="1">
      <c r="A106" s="32" t="s">
        <v>57</v>
      </c>
      <c r="C106" s="118">
        <v>10071044.333333332</v>
      </c>
      <c r="E106" s="134" t="s">
        <v>288</v>
      </c>
      <c r="F106" s="133">
        <v>13115</v>
      </c>
      <c r="G106" s="138">
        <v>17048</v>
      </c>
      <c r="H106" s="140">
        <f t="shared" si="83"/>
        <v>0.29988562714449096</v>
      </c>
    </row>
    <row r="107" spans="1:8" ht="15.75" thickBot="1">
      <c r="A107" s="32" t="s">
        <v>58</v>
      </c>
      <c r="C107" s="118">
        <v>16592049.75</v>
      </c>
      <c r="E107" s="135" t="s">
        <v>284</v>
      </c>
      <c r="F107" s="136">
        <v>17059</v>
      </c>
      <c r="G107" s="139">
        <v>14696</v>
      </c>
      <c r="H107" s="140">
        <f t="shared" si="83"/>
        <v>-0.13851925669734455</v>
      </c>
    </row>
    <row r="108" spans="1:8" ht="15.75" thickBot="1">
      <c r="A108" s="32" t="s">
        <v>59</v>
      </c>
      <c r="C108" s="118">
        <v>6862081.416666666</v>
      </c>
      <c r="G108" s="128"/>
      <c r="H108" s="128"/>
    </row>
    <row r="109" spans="1:8" s="40" customFormat="1" ht="15.75" thickBot="1">
      <c r="A109" s="123" t="s">
        <v>60</v>
      </c>
      <c r="C109" s="126">
        <v>38988751.25</v>
      </c>
      <c r="E109" s="125"/>
      <c r="G109" s="129"/>
      <c r="H109" s="129"/>
    </row>
    <row r="110" spans="1:8" ht="15.75" thickBot="1">
      <c r="A110" s="32" t="s">
        <v>61</v>
      </c>
      <c r="C110" s="118">
        <v>2253377</v>
      </c>
      <c r="G110" s="20"/>
      <c r="H110" s="20"/>
    </row>
    <row r="111" spans="1:8" ht="15.75" thickBot="1">
      <c r="A111" s="43" t="s">
        <v>62</v>
      </c>
      <c r="C111" s="118">
        <v>17048501.583333332</v>
      </c>
      <c r="E111" s="8"/>
      <c r="G111" s="20"/>
      <c r="H111" s="20"/>
    </row>
    <row r="112" spans="1:8" ht="15.75" thickBot="1">
      <c r="A112" s="73" t="s">
        <v>66</v>
      </c>
      <c r="C112" s="119">
        <v>102796207.58333334</v>
      </c>
      <c r="G112" s="127"/>
      <c r="H112" s="127"/>
    </row>
    <row r="113" spans="1:8" ht="15.75" thickBot="1">
      <c r="A113" s="23" t="s">
        <v>63</v>
      </c>
      <c r="C113" s="118">
        <v>14696803.583333332</v>
      </c>
      <c r="G113" s="20"/>
      <c r="H113" s="20"/>
    </row>
    <row r="114" spans="1:8" ht="15.75" thickBot="1">
      <c r="A114" s="32" t="s">
        <v>64</v>
      </c>
      <c r="C114" s="118">
        <v>12235190.333333332</v>
      </c>
      <c r="G114" s="20"/>
      <c r="H114" s="20"/>
    </row>
    <row r="115" spans="1:8" ht="15.75" thickBot="1">
      <c r="A115" s="43" t="s">
        <v>65</v>
      </c>
      <c r="C115" s="118">
        <v>3826339.75</v>
      </c>
      <c r="E115" s="8"/>
      <c r="G115" s="20"/>
      <c r="H115" s="20"/>
    </row>
    <row r="116" spans="1:8" ht="15.75" thickBot="1">
      <c r="A116" s="73" t="s">
        <v>67</v>
      </c>
      <c r="C116" s="120">
        <v>30758333.666666664</v>
      </c>
      <c r="G116" s="128"/>
      <c r="H116" s="128"/>
    </row>
    <row r="117" spans="1:8" ht="15.75" thickBot="1">
      <c r="A117" s="107" t="s">
        <v>68</v>
      </c>
      <c r="C117" s="121">
        <v>133554541.25</v>
      </c>
      <c r="G117" s="20"/>
      <c r="H117" s="20"/>
    </row>
    <row r="118" spans="1:8" ht="15.75" thickBot="1">
      <c r="A118" s="23" t="s">
        <v>244</v>
      </c>
      <c r="C118" s="118">
        <v>200573</v>
      </c>
      <c r="G118" s="20"/>
      <c r="H118" s="20"/>
    </row>
    <row r="119" spans="1:8" ht="15.75" thickBot="1">
      <c r="A119" s="32" t="s">
        <v>245</v>
      </c>
      <c r="C119" s="118">
        <v>140796.5</v>
      </c>
      <c r="G119" s="20"/>
      <c r="H119" s="20"/>
    </row>
    <row r="120" spans="1:8" ht="15.75" thickBot="1">
      <c r="A120" s="106" t="s">
        <v>246</v>
      </c>
      <c r="C120" s="122">
        <v>121</v>
      </c>
      <c r="G120" s="128"/>
      <c r="H120" s="128"/>
    </row>
    <row r="121" spans="1:8" ht="15.75" thickBot="1">
      <c r="C121" s="110">
        <v>2013</v>
      </c>
    </row>
    <row r="122" spans="1:8">
      <c r="A122" s="22" t="s">
        <v>54</v>
      </c>
      <c r="C122" s="42">
        <v>6.8301731497031115E-2</v>
      </c>
    </row>
    <row r="123" spans="1:8" ht="15.75" thickBot="1">
      <c r="A123" s="32" t="s">
        <v>55</v>
      </c>
      <c r="C123" s="30">
        <v>8.0295173040400084E-3</v>
      </c>
    </row>
    <row r="124" spans="1:8">
      <c r="A124" s="32" t="s">
        <v>56</v>
      </c>
      <c r="C124" s="30">
        <v>5.8853658286466782E-3</v>
      </c>
      <c r="E124" s="389"/>
      <c r="F124" s="389">
        <v>2013</v>
      </c>
    </row>
    <row r="125" spans="1:8" ht="15.75" thickBot="1">
      <c r="A125" s="32" t="s">
        <v>57</v>
      </c>
      <c r="C125" s="30">
        <v>7.5407726604229799E-2</v>
      </c>
      <c r="E125" s="390"/>
      <c r="F125" s="390"/>
    </row>
    <row r="126" spans="1:8" s="40" customFormat="1">
      <c r="A126" s="123" t="s">
        <v>58</v>
      </c>
      <c r="C126" s="124">
        <v>0.12423426110941023</v>
      </c>
      <c r="E126" s="123" t="s">
        <v>283</v>
      </c>
      <c r="F126" s="124">
        <v>0.29193130300988546</v>
      </c>
    </row>
    <row r="127" spans="1:8">
      <c r="A127" s="32" t="s">
        <v>59</v>
      </c>
      <c r="C127" s="30">
        <v>5.1380367544534289E-2</v>
      </c>
      <c r="E127" s="43" t="s">
        <v>286</v>
      </c>
      <c r="F127" s="30">
        <v>0.12765197966140543</v>
      </c>
    </row>
    <row r="128" spans="1:8" s="40" customFormat="1">
      <c r="A128" s="123" t="s">
        <v>60</v>
      </c>
      <c r="C128" s="124">
        <v>0.29193130300988546</v>
      </c>
      <c r="E128" s="32" t="s">
        <v>285</v>
      </c>
      <c r="F128" s="124">
        <v>0.12423426110941023</v>
      </c>
    </row>
    <row r="129" spans="1:7">
      <c r="A129" s="32" t="s">
        <v>61</v>
      </c>
      <c r="C129" s="30">
        <v>1.6872335293952424E-2</v>
      </c>
      <c r="E129" s="23" t="s">
        <v>284</v>
      </c>
      <c r="F129" s="30">
        <v>0.11004345824394296</v>
      </c>
    </row>
    <row r="130" spans="1:7" ht="15.75" thickBot="1">
      <c r="A130" s="43" t="s">
        <v>62</v>
      </c>
      <c r="C130" s="30">
        <v>0.12765197966140543</v>
      </c>
      <c r="E130" s="32" t="s">
        <v>287</v>
      </c>
      <c r="F130" s="30">
        <v>7.5407726604229799E-2</v>
      </c>
    </row>
    <row r="131" spans="1:7" ht="15.75" thickBot="1">
      <c r="A131" s="73" t="s">
        <v>66</v>
      </c>
      <c r="C131" s="93">
        <v>0.7696945878531356</v>
      </c>
    </row>
    <row r="132" spans="1:7">
      <c r="A132" s="23" t="s">
        <v>63</v>
      </c>
      <c r="C132" s="30">
        <v>0.11004345824394296</v>
      </c>
      <c r="G132" s="391"/>
    </row>
    <row r="133" spans="1:7">
      <c r="A133" s="32" t="s">
        <v>64</v>
      </c>
      <c r="C133" s="30">
        <v>9.1611937855638675E-2</v>
      </c>
      <c r="G133" s="392"/>
    </row>
    <row r="134" spans="1:7" ht="15.75" thickBot="1">
      <c r="A134" s="43" t="s">
        <v>65</v>
      </c>
      <c r="C134" s="30">
        <v>2.8650016047282855E-2</v>
      </c>
      <c r="G134" s="141"/>
    </row>
    <row r="135" spans="1:7" ht="15.75" thickBot="1">
      <c r="A135" s="73" t="s">
        <v>67</v>
      </c>
      <c r="C135" s="93">
        <v>0.23030541214686448</v>
      </c>
      <c r="G135" s="142"/>
    </row>
    <row r="136" spans="1:7" ht="15.75" thickBot="1">
      <c r="A136" s="107" t="s">
        <v>68</v>
      </c>
      <c r="C136" s="34">
        <v>1</v>
      </c>
      <c r="G136" s="141"/>
    </row>
    <row r="137" spans="1:7">
      <c r="G137" s="142"/>
    </row>
    <row r="138" spans="1:7">
      <c r="G138" s="142"/>
    </row>
  </sheetData>
  <sheetProtection selectLockedCells="1" selectUnlockedCells="1"/>
  <mergeCells count="11">
    <mergeCell ref="E124:E125"/>
    <mergeCell ref="F124:F125"/>
    <mergeCell ref="G132:G133"/>
    <mergeCell ref="H101:H102"/>
    <mergeCell ref="C101:C102"/>
    <mergeCell ref="E101:E102"/>
    <mergeCell ref="F101:F102"/>
    <mergeCell ref="G101:G102"/>
    <mergeCell ref="A1:Q2"/>
    <mergeCell ref="A3:B3"/>
    <mergeCell ref="A25:Q25"/>
  </mergeCells>
  <hyperlinks>
    <hyperlink ref="A1:K1" location="CONTENIDO!A1" display="EMPRESAS DE TRANSPORTE AÉREO PASAJEROS REGULAR NACIONAL   -  COSTOS DE OPERACIÓN POR TIPO DE AERONAVE   "/>
    <hyperlink ref="A1:L2" location="CONTENIDO!A1" display="EMPRESAS DE TRANSPORTE AÉREO PASAJEROS REGULAR NACIONAL   -  COSTOS DE OPERACIÓN POR TIPO DE AERONAVE   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Q17" sqref="Q17"/>
    </sheetView>
  </sheetViews>
  <sheetFormatPr baseColWidth="10" defaultColWidth="10.8984375" defaultRowHeight="15"/>
  <cols>
    <col min="1" max="1" width="19.19921875" style="8" customWidth="1"/>
    <col min="2" max="2" width="9.8984375" style="8" customWidth="1"/>
    <col min="3" max="3" width="9.69921875" style="39" customWidth="1"/>
    <col min="4" max="4" width="9.8984375" style="8" customWidth="1"/>
    <col min="5" max="5" width="10" style="8" customWidth="1"/>
    <col min="6" max="6" width="9.5" style="8" customWidth="1"/>
    <col min="7" max="8" width="9.69921875" style="8" customWidth="1"/>
    <col min="9" max="9" width="9.796875" style="8" customWidth="1"/>
    <col min="10" max="10" width="9.8984375" style="8" customWidth="1"/>
    <col min="11" max="11" width="9.69921875" style="8" customWidth="1"/>
    <col min="12" max="12" width="9.59765625" style="8" customWidth="1"/>
    <col min="13" max="13" width="9.796875" style="8" customWidth="1"/>
    <col min="14" max="14" width="9.59765625" style="8" customWidth="1"/>
    <col min="15" max="16384" width="10.8984375" style="8"/>
  </cols>
  <sheetData>
    <row r="1" spans="1:14">
      <c r="A1" s="398" t="s">
        <v>148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ht="15.75" thickBot="1">
      <c r="A2" s="400" t="s">
        <v>511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3" spans="1:14" ht="39" thickBot="1">
      <c r="A3" s="80" t="s">
        <v>216</v>
      </c>
      <c r="B3" s="449" t="s">
        <v>560</v>
      </c>
      <c r="C3" s="449" t="s">
        <v>561</v>
      </c>
      <c r="D3" s="449" t="s">
        <v>508</v>
      </c>
      <c r="E3" s="449" t="s">
        <v>218</v>
      </c>
      <c r="F3" s="449" t="s">
        <v>220</v>
      </c>
      <c r="G3" s="449" t="s">
        <v>509</v>
      </c>
      <c r="H3" s="449" t="s">
        <v>510</v>
      </c>
      <c r="I3" s="449" t="s">
        <v>222</v>
      </c>
      <c r="J3" s="449" t="s">
        <v>223</v>
      </c>
      <c r="K3" s="449" t="s">
        <v>562</v>
      </c>
      <c r="L3" s="449" t="s">
        <v>226</v>
      </c>
      <c r="M3" s="449" t="s">
        <v>226</v>
      </c>
      <c r="N3" s="449" t="s">
        <v>227</v>
      </c>
    </row>
    <row r="4" spans="1:14" s="40" customFormat="1" ht="15.75" thickBot="1">
      <c r="A4" s="83" t="s">
        <v>214</v>
      </c>
      <c r="B4" s="450" t="s">
        <v>10</v>
      </c>
      <c r="C4" s="450" t="s">
        <v>1</v>
      </c>
      <c r="D4" s="450" t="s">
        <v>191</v>
      </c>
      <c r="E4" s="450" t="s">
        <v>112</v>
      </c>
      <c r="F4" s="450" t="s">
        <v>114</v>
      </c>
      <c r="G4" s="450" t="s">
        <v>5</v>
      </c>
      <c r="H4" s="450" t="s">
        <v>117</v>
      </c>
      <c r="I4" s="450" t="s">
        <v>118</v>
      </c>
      <c r="J4" s="450" t="s">
        <v>12</v>
      </c>
      <c r="K4" s="450" t="s">
        <v>15</v>
      </c>
      <c r="L4" s="450" t="s">
        <v>13</v>
      </c>
      <c r="M4" s="450" t="s">
        <v>390</v>
      </c>
      <c r="N4" s="451" t="s">
        <v>119</v>
      </c>
    </row>
    <row r="5" spans="1:14">
      <c r="A5" s="452" t="s">
        <v>54</v>
      </c>
      <c r="B5" s="464">
        <v>1115854.6666666667</v>
      </c>
      <c r="C5" s="465">
        <v>1362121</v>
      </c>
      <c r="D5" s="464">
        <v>1065658</v>
      </c>
      <c r="E5" s="464">
        <v>477980</v>
      </c>
      <c r="F5" s="464">
        <v>2681036</v>
      </c>
      <c r="G5" s="464">
        <v>1112059</v>
      </c>
      <c r="H5" s="464">
        <v>1230068</v>
      </c>
      <c r="I5" s="464">
        <v>672992</v>
      </c>
      <c r="J5" s="464">
        <v>1190055.5</v>
      </c>
      <c r="K5" s="464">
        <v>751294.8</v>
      </c>
      <c r="L5" s="464">
        <v>46235</v>
      </c>
      <c r="M5" s="464">
        <v>712435</v>
      </c>
      <c r="N5" s="466">
        <v>25177</v>
      </c>
    </row>
    <row r="6" spans="1:14">
      <c r="A6" s="455" t="s">
        <v>55</v>
      </c>
      <c r="B6" s="456">
        <v>113554.16666666667</v>
      </c>
      <c r="C6" s="457">
        <v>64547.428571428572</v>
      </c>
      <c r="D6" s="456">
        <v>0</v>
      </c>
      <c r="E6" s="456">
        <v>291561</v>
      </c>
      <c r="F6" s="456">
        <v>4206349.5</v>
      </c>
      <c r="G6" s="456">
        <v>290057.5</v>
      </c>
      <c r="H6" s="456">
        <v>374884.5</v>
      </c>
      <c r="I6" s="456">
        <v>2099644</v>
      </c>
      <c r="J6" s="456">
        <v>655084</v>
      </c>
      <c r="K6" s="456">
        <v>0</v>
      </c>
      <c r="L6" s="456">
        <v>39436</v>
      </c>
      <c r="M6" s="456">
        <v>549678</v>
      </c>
      <c r="N6" s="467">
        <v>74659</v>
      </c>
    </row>
    <row r="7" spans="1:14">
      <c r="A7" s="455" t="s">
        <v>75</v>
      </c>
      <c r="B7" s="456">
        <v>92295.666666666672</v>
      </c>
      <c r="C7" s="457">
        <v>82654.28571428571</v>
      </c>
      <c r="D7" s="456">
        <v>52700</v>
      </c>
      <c r="E7" s="456">
        <v>112238</v>
      </c>
      <c r="F7" s="456">
        <v>104417.5</v>
      </c>
      <c r="G7" s="456">
        <v>45224.5</v>
      </c>
      <c r="H7" s="456">
        <v>62979</v>
      </c>
      <c r="I7" s="456">
        <v>17890</v>
      </c>
      <c r="J7" s="456">
        <v>12927</v>
      </c>
      <c r="K7" s="456">
        <v>251219.6</v>
      </c>
      <c r="L7" s="456">
        <v>28853</v>
      </c>
      <c r="M7" s="456">
        <v>412784</v>
      </c>
      <c r="N7" s="467">
        <v>71746</v>
      </c>
    </row>
    <row r="8" spans="1:14">
      <c r="A8" s="455" t="s">
        <v>71</v>
      </c>
      <c r="B8" s="456">
        <v>2206047.8333333335</v>
      </c>
      <c r="C8" s="457">
        <v>2217740.8571428573</v>
      </c>
      <c r="D8" s="456">
        <v>2957685.5</v>
      </c>
      <c r="E8" s="456">
        <v>2984412</v>
      </c>
      <c r="F8" s="456">
        <v>3456204.5</v>
      </c>
      <c r="G8" s="456">
        <v>2131478.25</v>
      </c>
      <c r="H8" s="456">
        <v>931713</v>
      </c>
      <c r="I8" s="456">
        <v>4213918</v>
      </c>
      <c r="J8" s="456">
        <v>2460543</v>
      </c>
      <c r="K8" s="456">
        <v>2433534.2000000002</v>
      </c>
      <c r="L8" s="456">
        <v>231770</v>
      </c>
      <c r="M8" s="456">
        <v>3997961</v>
      </c>
      <c r="N8" s="467">
        <v>153678</v>
      </c>
    </row>
    <row r="9" spans="1:14">
      <c r="A9" s="455" t="s">
        <v>58</v>
      </c>
      <c r="B9" s="456">
        <v>1739631</v>
      </c>
      <c r="C9" s="457">
        <v>1271288.857142857</v>
      </c>
      <c r="D9" s="456">
        <v>1926190</v>
      </c>
      <c r="E9" s="456">
        <v>681655</v>
      </c>
      <c r="F9" s="456">
        <v>4342233.5</v>
      </c>
      <c r="G9" s="456">
        <v>602163.75</v>
      </c>
      <c r="H9" s="456">
        <v>741433.5</v>
      </c>
      <c r="I9" s="456">
        <v>25026</v>
      </c>
      <c r="J9" s="456">
        <v>1176471.5</v>
      </c>
      <c r="K9" s="456">
        <v>1371825.6</v>
      </c>
      <c r="L9" s="456">
        <v>21897</v>
      </c>
      <c r="M9" s="456">
        <v>232162</v>
      </c>
      <c r="N9" s="467">
        <v>246794</v>
      </c>
    </row>
    <row r="10" spans="1:14">
      <c r="A10" s="455" t="s">
        <v>59</v>
      </c>
      <c r="B10" s="456">
        <v>621237.33333333337</v>
      </c>
      <c r="C10" s="457">
        <v>412975.57142857142</v>
      </c>
      <c r="D10" s="456">
        <v>544958</v>
      </c>
      <c r="E10" s="456">
        <v>960755</v>
      </c>
      <c r="F10" s="456">
        <v>2402002</v>
      </c>
      <c r="G10" s="456">
        <v>423696.5</v>
      </c>
      <c r="H10" s="456">
        <v>412472</v>
      </c>
      <c r="I10" s="456">
        <v>545391</v>
      </c>
      <c r="J10" s="456">
        <v>900140.5</v>
      </c>
      <c r="K10" s="456">
        <v>294648</v>
      </c>
      <c r="L10" s="456">
        <v>19821</v>
      </c>
      <c r="M10" s="456">
        <v>175845</v>
      </c>
      <c r="N10" s="467">
        <v>6884</v>
      </c>
    </row>
    <row r="11" spans="1:14">
      <c r="A11" s="455" t="s">
        <v>60</v>
      </c>
      <c r="B11" s="456">
        <v>4793454.166666667</v>
      </c>
      <c r="C11" s="457">
        <v>5242922.8571428573</v>
      </c>
      <c r="D11" s="456">
        <v>5520757</v>
      </c>
      <c r="E11" s="456">
        <v>11489155</v>
      </c>
      <c r="F11" s="456">
        <v>16221018</v>
      </c>
      <c r="G11" s="456">
        <v>2904057.75</v>
      </c>
      <c r="H11" s="456">
        <v>3315885</v>
      </c>
      <c r="I11" s="456">
        <v>4905173</v>
      </c>
      <c r="J11" s="456">
        <v>5762258</v>
      </c>
      <c r="K11" s="456">
        <v>3139679</v>
      </c>
      <c r="L11" s="456">
        <v>461550</v>
      </c>
      <c r="M11" s="456">
        <v>6865563</v>
      </c>
      <c r="N11" s="467">
        <v>777651</v>
      </c>
    </row>
    <row r="12" spans="1:14">
      <c r="A12" s="455" t="s">
        <v>61</v>
      </c>
      <c r="B12" s="456">
        <v>0</v>
      </c>
      <c r="C12" s="457">
        <v>175306.42857142858</v>
      </c>
      <c r="D12" s="456">
        <v>0</v>
      </c>
      <c r="E12" s="456">
        <v>39993</v>
      </c>
      <c r="F12" s="456">
        <v>1603962.5</v>
      </c>
      <c r="G12" s="456">
        <v>136787.75</v>
      </c>
      <c r="H12" s="456">
        <v>154200.5</v>
      </c>
      <c r="I12" s="456">
        <v>1514</v>
      </c>
      <c r="J12" s="456">
        <v>211980</v>
      </c>
      <c r="K12" s="456">
        <v>349344.2</v>
      </c>
      <c r="L12" s="456">
        <v>58912</v>
      </c>
      <c r="M12" s="456">
        <v>876325</v>
      </c>
      <c r="N12" s="467">
        <v>0</v>
      </c>
    </row>
    <row r="13" spans="1:14" ht="15.75" thickBot="1">
      <c r="A13" s="458" t="s">
        <v>77</v>
      </c>
      <c r="B13" s="461">
        <v>1485029.8333333333</v>
      </c>
      <c r="C13" s="462">
        <v>1724235.2857142857</v>
      </c>
      <c r="D13" s="461">
        <v>2135008.5</v>
      </c>
      <c r="E13" s="461">
        <v>1072713</v>
      </c>
      <c r="F13" s="461">
        <v>1409434</v>
      </c>
      <c r="G13" s="461">
        <v>708929.25</v>
      </c>
      <c r="H13" s="461">
        <v>398080</v>
      </c>
      <c r="I13" s="461">
        <v>0</v>
      </c>
      <c r="J13" s="461">
        <v>334817</v>
      </c>
      <c r="K13" s="461">
        <v>696193.2</v>
      </c>
      <c r="L13" s="461">
        <v>60152</v>
      </c>
      <c r="M13" s="461">
        <v>984763</v>
      </c>
      <c r="N13" s="468">
        <v>0</v>
      </c>
    </row>
    <row r="14" spans="1:14" s="40" customFormat="1" ht="15.75" thickBot="1">
      <c r="A14" s="459" t="s">
        <v>66</v>
      </c>
      <c r="B14" s="473">
        <f>SUM(B5:B13)</f>
        <v>12167104.666666668</v>
      </c>
      <c r="C14" s="473">
        <f t="shared" ref="C14:N14" si="0">SUM(C5:C13)</f>
        <v>12553792.571428573</v>
      </c>
      <c r="D14" s="473">
        <f t="shared" si="0"/>
        <v>14202957</v>
      </c>
      <c r="E14" s="473">
        <f t="shared" si="0"/>
        <v>18110462</v>
      </c>
      <c r="F14" s="473">
        <f t="shared" si="0"/>
        <v>36426657.5</v>
      </c>
      <c r="G14" s="473">
        <f t="shared" si="0"/>
        <v>8354454.25</v>
      </c>
      <c r="H14" s="473">
        <f t="shared" si="0"/>
        <v>7621715.5</v>
      </c>
      <c r="I14" s="473">
        <f t="shared" si="0"/>
        <v>12481548</v>
      </c>
      <c r="J14" s="473">
        <f t="shared" si="0"/>
        <v>12704276.5</v>
      </c>
      <c r="K14" s="473">
        <f t="shared" si="0"/>
        <v>9287738.5999999996</v>
      </c>
      <c r="L14" s="473">
        <f t="shared" si="0"/>
        <v>968626</v>
      </c>
      <c r="M14" s="473">
        <f t="shared" si="0"/>
        <v>14807516</v>
      </c>
      <c r="N14" s="473">
        <f t="shared" si="0"/>
        <v>1356589</v>
      </c>
    </row>
    <row r="15" spans="1:14">
      <c r="A15" s="460" t="s">
        <v>63</v>
      </c>
      <c r="B15" s="453">
        <v>1583991</v>
      </c>
      <c r="C15" s="454">
        <v>1240630.2857142857</v>
      </c>
      <c r="D15" s="453">
        <v>1242241.5</v>
      </c>
      <c r="E15" s="453">
        <v>414771</v>
      </c>
      <c r="F15" s="453">
        <v>1853294</v>
      </c>
      <c r="G15" s="453">
        <v>899241.5</v>
      </c>
      <c r="H15" s="453">
        <v>554436</v>
      </c>
      <c r="I15" s="453">
        <v>1486634</v>
      </c>
      <c r="J15" s="453">
        <v>2127742</v>
      </c>
      <c r="K15" s="453">
        <v>1818701.8</v>
      </c>
      <c r="L15" s="453">
        <v>136065</v>
      </c>
      <c r="M15" s="453">
        <v>2023971</v>
      </c>
      <c r="N15" s="469">
        <v>40616</v>
      </c>
    </row>
    <row r="16" spans="1:14">
      <c r="A16" s="455" t="s">
        <v>64</v>
      </c>
      <c r="B16" s="456">
        <v>1576984.8333333333</v>
      </c>
      <c r="C16" s="457">
        <v>1364289.7142857143</v>
      </c>
      <c r="D16" s="456">
        <v>1153275</v>
      </c>
      <c r="E16" s="456">
        <v>1863054</v>
      </c>
      <c r="F16" s="456">
        <v>2424314</v>
      </c>
      <c r="G16" s="456">
        <v>1362208</v>
      </c>
      <c r="H16" s="456">
        <v>647525.5</v>
      </c>
      <c r="I16" s="456">
        <v>2517409</v>
      </c>
      <c r="J16" s="456">
        <v>1729585.5</v>
      </c>
      <c r="K16" s="456">
        <v>1681432.6</v>
      </c>
      <c r="L16" s="456">
        <v>155157</v>
      </c>
      <c r="M16" s="456">
        <v>2307974</v>
      </c>
      <c r="N16" s="467">
        <v>9794</v>
      </c>
    </row>
    <row r="17" spans="1:14" ht="15.75" thickBot="1">
      <c r="A17" s="458" t="s">
        <v>78</v>
      </c>
      <c r="B17" s="461">
        <v>0</v>
      </c>
      <c r="C17" s="462">
        <v>55487.571428571428</v>
      </c>
      <c r="D17" s="461">
        <v>0</v>
      </c>
      <c r="E17" s="461">
        <v>491523</v>
      </c>
      <c r="F17" s="461">
        <v>266360</v>
      </c>
      <c r="G17" s="461">
        <v>273247.75</v>
      </c>
      <c r="H17" s="461">
        <v>0</v>
      </c>
      <c r="I17" s="461">
        <v>357899</v>
      </c>
      <c r="J17" s="461">
        <v>4122.5</v>
      </c>
      <c r="K17" s="461">
        <v>257491.8</v>
      </c>
      <c r="L17" s="461">
        <v>118399</v>
      </c>
      <c r="M17" s="461">
        <v>1761187</v>
      </c>
      <c r="N17" s="468">
        <v>39159</v>
      </c>
    </row>
    <row r="18" spans="1:14" s="40" customFormat="1" ht="15.75" thickBot="1">
      <c r="A18" s="459" t="s">
        <v>67</v>
      </c>
      <c r="B18" s="473">
        <f>SUM(B15:B17)</f>
        <v>3160975.833333333</v>
      </c>
      <c r="C18" s="473">
        <f t="shared" ref="C18:N18" si="1">SUM(C15:C17)</f>
        <v>2660407.5714285714</v>
      </c>
      <c r="D18" s="473">
        <f t="shared" si="1"/>
        <v>2395516.5</v>
      </c>
      <c r="E18" s="473">
        <f t="shared" si="1"/>
        <v>2769348</v>
      </c>
      <c r="F18" s="473">
        <f t="shared" si="1"/>
        <v>4543968</v>
      </c>
      <c r="G18" s="473">
        <f t="shared" si="1"/>
        <v>2534697.25</v>
      </c>
      <c r="H18" s="473">
        <f t="shared" si="1"/>
        <v>1201961.5</v>
      </c>
      <c r="I18" s="473">
        <f t="shared" si="1"/>
        <v>4361942</v>
      </c>
      <c r="J18" s="473">
        <f t="shared" si="1"/>
        <v>3861450</v>
      </c>
      <c r="K18" s="473">
        <f t="shared" si="1"/>
        <v>3757626.2</v>
      </c>
      <c r="L18" s="473">
        <f t="shared" si="1"/>
        <v>409621</v>
      </c>
      <c r="M18" s="473">
        <f t="shared" si="1"/>
        <v>6093132</v>
      </c>
      <c r="N18" s="473">
        <f t="shared" si="1"/>
        <v>89569</v>
      </c>
    </row>
    <row r="19" spans="1:14" s="40" customFormat="1" ht="15.75" thickBot="1">
      <c r="A19" s="463" t="s">
        <v>53</v>
      </c>
      <c r="B19" s="474">
        <f>+B14+B18</f>
        <v>15328080.5</v>
      </c>
      <c r="C19" s="474">
        <f t="shared" ref="C19:N19" si="2">+C14+C18</f>
        <v>15214200.142857144</v>
      </c>
      <c r="D19" s="474">
        <f t="shared" si="2"/>
        <v>16598473.5</v>
      </c>
      <c r="E19" s="474">
        <f t="shared" si="2"/>
        <v>20879810</v>
      </c>
      <c r="F19" s="474">
        <f t="shared" si="2"/>
        <v>40970625.5</v>
      </c>
      <c r="G19" s="474">
        <f t="shared" si="2"/>
        <v>10889151.5</v>
      </c>
      <c r="H19" s="474">
        <f t="shared" si="2"/>
        <v>8823677</v>
      </c>
      <c r="I19" s="474">
        <f t="shared" si="2"/>
        <v>16843490</v>
      </c>
      <c r="J19" s="474">
        <f t="shared" si="2"/>
        <v>16565726.5</v>
      </c>
      <c r="K19" s="474">
        <f t="shared" si="2"/>
        <v>13045364.800000001</v>
      </c>
      <c r="L19" s="474">
        <f t="shared" si="2"/>
        <v>1378247</v>
      </c>
      <c r="M19" s="474">
        <f t="shared" si="2"/>
        <v>20900648</v>
      </c>
      <c r="N19" s="474">
        <f t="shared" si="2"/>
        <v>1446158</v>
      </c>
    </row>
    <row r="20" spans="1:14">
      <c r="A20" s="446" t="s">
        <v>244</v>
      </c>
      <c r="B20" s="453">
        <v>8624</v>
      </c>
      <c r="C20" s="454">
        <v>14721</v>
      </c>
      <c r="D20" s="453">
        <v>117</v>
      </c>
      <c r="E20" s="453">
        <v>618</v>
      </c>
      <c r="F20" s="453">
        <v>5220</v>
      </c>
      <c r="G20" s="453">
        <v>7753</v>
      </c>
      <c r="H20" s="453">
        <v>659</v>
      </c>
      <c r="I20" s="453">
        <v>3746</v>
      </c>
      <c r="J20" s="453">
        <v>1388</v>
      </c>
      <c r="K20" s="453">
        <v>4651</v>
      </c>
      <c r="L20" s="453">
        <v>8</v>
      </c>
      <c r="M20" s="453">
        <v>121</v>
      </c>
      <c r="N20" s="469">
        <v>39</v>
      </c>
    </row>
    <row r="21" spans="1:14">
      <c r="A21" s="447" t="s">
        <v>245</v>
      </c>
      <c r="B21" s="456">
        <v>4314</v>
      </c>
      <c r="C21" s="457">
        <v>4876</v>
      </c>
      <c r="D21" s="456">
        <v>41</v>
      </c>
      <c r="E21" s="456">
        <v>103</v>
      </c>
      <c r="F21" s="456">
        <v>500</v>
      </c>
      <c r="G21" s="456">
        <v>2354</v>
      </c>
      <c r="H21" s="456">
        <v>318</v>
      </c>
      <c r="I21" s="456">
        <v>1041</v>
      </c>
      <c r="J21" s="456">
        <v>236</v>
      </c>
      <c r="K21" s="456">
        <v>3092</v>
      </c>
      <c r="L21" s="456">
        <v>6</v>
      </c>
      <c r="M21" s="456">
        <v>102</v>
      </c>
      <c r="N21" s="467">
        <v>26</v>
      </c>
    </row>
    <row r="22" spans="1:14" ht="15.75" thickBot="1">
      <c r="A22" s="448" t="s">
        <v>246</v>
      </c>
      <c r="B22" s="470">
        <v>8</v>
      </c>
      <c r="C22" s="471">
        <v>90</v>
      </c>
      <c r="D22" s="470">
        <v>0</v>
      </c>
      <c r="E22" s="470">
        <v>1</v>
      </c>
      <c r="F22" s="470">
        <v>18</v>
      </c>
      <c r="G22" s="470">
        <v>65</v>
      </c>
      <c r="H22" s="470">
        <v>1</v>
      </c>
      <c r="I22" s="470">
        <v>6</v>
      </c>
      <c r="J22" s="470">
        <v>2</v>
      </c>
      <c r="K22" s="470">
        <v>16</v>
      </c>
      <c r="L22" s="470">
        <v>3</v>
      </c>
      <c r="M22" s="470">
        <v>4</v>
      </c>
      <c r="N22" s="472">
        <v>2</v>
      </c>
    </row>
    <row r="24" spans="1:14" ht="15.75" thickBot="1">
      <c r="A24" s="384" t="s">
        <v>69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</row>
    <row r="25" spans="1:14">
      <c r="A25" s="23" t="s">
        <v>54</v>
      </c>
      <c r="B25" s="42">
        <f>+B5/B$19</f>
        <v>7.2798069312505681E-2</v>
      </c>
      <c r="C25" s="42">
        <f t="shared" ref="C25:L25" si="3">+C5/C$19</f>
        <v>8.9529583363572154E-2</v>
      </c>
      <c r="D25" s="42">
        <f t="shared" si="3"/>
        <v>6.4202168952464209E-2</v>
      </c>
      <c r="E25" s="42">
        <f t="shared" si="3"/>
        <v>2.2891970760270327E-2</v>
      </c>
      <c r="F25" s="42">
        <f t="shared" ref="F25" si="4">+F5/F$19</f>
        <v>6.5438005089768519E-2</v>
      </c>
      <c r="G25" s="42">
        <f t="shared" si="3"/>
        <v>0.10212540435313072</v>
      </c>
      <c r="H25" s="42">
        <f t="shared" si="3"/>
        <v>0.13940537487942953</v>
      </c>
      <c r="I25" s="42">
        <f t="shared" si="3"/>
        <v>3.9955614899287499E-2</v>
      </c>
      <c r="J25" s="42">
        <f t="shared" si="3"/>
        <v>7.1838412882163666E-2</v>
      </c>
      <c r="K25" s="42">
        <f t="shared" si="3"/>
        <v>5.7590938353828176E-2</v>
      </c>
      <c r="L25" s="42">
        <f t="shared" si="3"/>
        <v>3.3546236632475891E-2</v>
      </c>
      <c r="M25" s="42">
        <f t="shared" ref="M25:N25" si="5">+M5/M$19</f>
        <v>3.4086742190959821E-2</v>
      </c>
      <c r="N25" s="42">
        <f t="shared" si="5"/>
        <v>1.7409577653340783E-2</v>
      </c>
    </row>
    <row r="26" spans="1:14">
      <c r="A26" s="32" t="s">
        <v>55</v>
      </c>
      <c r="B26" s="30">
        <f t="shared" ref="B26:L26" si="6">+B6/B$19</f>
        <v>7.4082444091200248E-3</v>
      </c>
      <c r="C26" s="30">
        <f t="shared" si="6"/>
        <v>4.2425778526209738E-3</v>
      </c>
      <c r="D26" s="30">
        <f t="shared" si="6"/>
        <v>0</v>
      </c>
      <c r="E26" s="30">
        <f t="shared" si="6"/>
        <v>1.3963776490303312E-2</v>
      </c>
      <c r="F26" s="30">
        <f t="shared" ref="F26" si="7">+F6/F$19</f>
        <v>0.10266744646112372</v>
      </c>
      <c r="G26" s="30">
        <f t="shared" si="6"/>
        <v>2.6637291252674739E-2</v>
      </c>
      <c r="H26" s="30">
        <f t="shared" si="6"/>
        <v>4.2486199347505582E-2</v>
      </c>
      <c r="I26" s="30">
        <f t="shared" si="6"/>
        <v>0.12465611343017391</v>
      </c>
      <c r="J26" s="30">
        <f t="shared" si="6"/>
        <v>3.9544537934994885E-2</v>
      </c>
      <c r="K26" s="30">
        <f t="shared" si="6"/>
        <v>0</v>
      </c>
      <c r="L26" s="30">
        <f t="shared" si="6"/>
        <v>2.861315859929316E-2</v>
      </c>
      <c r="M26" s="30">
        <f t="shared" ref="M26:N26" si="8">+M6/M$19</f>
        <v>2.6299567362696123E-2</v>
      </c>
      <c r="N26" s="30">
        <f t="shared" si="8"/>
        <v>5.1625755968573279E-2</v>
      </c>
    </row>
    <row r="27" spans="1:14">
      <c r="A27" s="32" t="s">
        <v>56</v>
      </c>
      <c r="B27" s="30">
        <f t="shared" ref="B27:L27" si="9">+B7/B$19</f>
        <v>6.0213453776333361E-3</v>
      </c>
      <c r="C27" s="30">
        <f t="shared" si="9"/>
        <v>5.4327066121245124E-3</v>
      </c>
      <c r="D27" s="30">
        <f t="shared" si="9"/>
        <v>3.1749907604455311E-3</v>
      </c>
      <c r="E27" s="30">
        <f t="shared" si="9"/>
        <v>5.3754320561346103E-3</v>
      </c>
      <c r="F27" s="30">
        <f t="shared" ref="F27" si="10">+F7/F$19</f>
        <v>2.5485942361314451E-3</v>
      </c>
      <c r="G27" s="30">
        <f t="shared" si="9"/>
        <v>4.153170244715578E-3</v>
      </c>
      <c r="H27" s="30">
        <f t="shared" si="9"/>
        <v>7.1375006134064061E-3</v>
      </c>
      <c r="I27" s="30">
        <f t="shared" si="9"/>
        <v>1.0621314228820749E-3</v>
      </c>
      <c r="J27" s="30">
        <f t="shared" si="9"/>
        <v>7.8034609589866164E-4</v>
      </c>
      <c r="K27" s="30">
        <f t="shared" si="9"/>
        <v>1.9257384048010678E-2</v>
      </c>
      <c r="L27" s="30">
        <f t="shared" si="9"/>
        <v>2.0934563978735308E-2</v>
      </c>
      <c r="M27" s="30">
        <f t="shared" ref="M27:N27" si="11">+M7/M$19</f>
        <v>1.9749818283146054E-2</v>
      </c>
      <c r="N27" s="30">
        <f t="shared" si="11"/>
        <v>4.9611453243698131E-2</v>
      </c>
    </row>
    <row r="28" spans="1:14">
      <c r="A28" s="32" t="s">
        <v>57</v>
      </c>
      <c r="B28" s="30">
        <f t="shared" ref="B28:L28" si="12">+B8/B$19</f>
        <v>0.14392198901443226</v>
      </c>
      <c r="C28" s="30">
        <f t="shared" si="12"/>
        <v>0.14576782455330431</v>
      </c>
      <c r="D28" s="30">
        <f t="shared" si="12"/>
        <v>0.17819021128659812</v>
      </c>
      <c r="E28" s="30">
        <f t="shared" si="12"/>
        <v>0.14293290983011819</v>
      </c>
      <c r="F28" s="30">
        <f t="shared" ref="F28" si="13">+F8/F$19</f>
        <v>8.4358109201920772E-2</v>
      </c>
      <c r="G28" s="30">
        <f t="shared" si="12"/>
        <v>0.1957432817423837</v>
      </c>
      <c r="H28" s="30">
        <f t="shared" si="12"/>
        <v>0.10559237379156104</v>
      </c>
      <c r="I28" s="30">
        <f t="shared" si="12"/>
        <v>0.25018081169638834</v>
      </c>
      <c r="J28" s="30">
        <f t="shared" si="12"/>
        <v>0.14853215160832217</v>
      </c>
      <c r="K28" s="30">
        <f t="shared" si="12"/>
        <v>0.18654397460774727</v>
      </c>
      <c r="L28" s="30">
        <f t="shared" si="12"/>
        <v>0.16816289097672624</v>
      </c>
      <c r="M28" s="30">
        <f t="shared" ref="M28:N28" si="14">+M8/M$19</f>
        <v>0.19128406927861757</v>
      </c>
      <c r="N28" s="30">
        <f t="shared" si="14"/>
        <v>0.10626639689439189</v>
      </c>
    </row>
    <row r="29" spans="1:14">
      <c r="A29" s="32" t="s">
        <v>58</v>
      </c>
      <c r="B29" s="30">
        <f t="shared" ref="B29:L29" si="15">+B9/B$19</f>
        <v>0.11349307566593221</v>
      </c>
      <c r="C29" s="30">
        <f t="shared" si="15"/>
        <v>8.3559361991153353E-2</v>
      </c>
      <c r="D29" s="30">
        <f t="shared" si="15"/>
        <v>0.11604621352680414</v>
      </c>
      <c r="E29" s="30">
        <f t="shared" si="15"/>
        <v>3.2646609332173039E-2</v>
      </c>
      <c r="F29" s="30">
        <f t="shared" ref="F29" si="16">+F9/F$19</f>
        <v>0.10598406656007729</v>
      </c>
      <c r="G29" s="30">
        <f t="shared" si="15"/>
        <v>5.5299418875749871E-2</v>
      </c>
      <c r="H29" s="30">
        <f t="shared" si="15"/>
        <v>8.4027724496261599E-2</v>
      </c>
      <c r="I29" s="30">
        <f t="shared" si="15"/>
        <v>1.4857965896616437E-3</v>
      </c>
      <c r="J29" s="30">
        <f t="shared" si="15"/>
        <v>7.101840658784267E-2</v>
      </c>
      <c r="K29" s="30">
        <f t="shared" si="15"/>
        <v>0.10515808649521247</v>
      </c>
      <c r="L29" s="30">
        <f t="shared" si="15"/>
        <v>1.5887573127313172E-2</v>
      </c>
      <c r="M29" s="30">
        <f t="shared" ref="M29:N29" si="17">+M9/M$19</f>
        <v>1.1107885267480702E-2</v>
      </c>
      <c r="N29" s="30">
        <f t="shared" si="17"/>
        <v>0.17065493535284526</v>
      </c>
    </row>
    <row r="30" spans="1:14">
      <c r="A30" s="32" t="s">
        <v>59</v>
      </c>
      <c r="B30" s="30">
        <f t="shared" ref="B30:L30" si="18">+B10/B$19</f>
        <v>4.05293626513335E-2</v>
      </c>
      <c r="C30" s="30">
        <f t="shared" si="18"/>
        <v>2.7144086941859887E-2</v>
      </c>
      <c r="D30" s="30">
        <f t="shared" si="18"/>
        <v>3.2831814323166522E-2</v>
      </c>
      <c r="E30" s="30">
        <f t="shared" si="18"/>
        <v>4.6013589204116322E-2</v>
      </c>
      <c r="F30" s="30">
        <f t="shared" ref="F30" si="19">+F10/F$19</f>
        <v>5.8627418319498199E-2</v>
      </c>
      <c r="G30" s="30">
        <f t="shared" si="18"/>
        <v>3.89099646561075E-2</v>
      </c>
      <c r="H30" s="30">
        <f t="shared" si="18"/>
        <v>4.6746044761157964E-2</v>
      </c>
      <c r="I30" s="30">
        <f t="shared" si="18"/>
        <v>3.2379928387762866E-2</v>
      </c>
      <c r="J30" s="30">
        <f t="shared" si="18"/>
        <v>5.4337520301328164E-2</v>
      </c>
      <c r="K30" s="30">
        <f t="shared" si="18"/>
        <v>2.2586413221652491E-2</v>
      </c>
      <c r="L30" s="30">
        <f t="shared" si="18"/>
        <v>1.4381311912886443E-2</v>
      </c>
      <c r="M30" s="30">
        <f t="shared" ref="M30:N30" si="20">+M10/M$19</f>
        <v>8.4133755087402069E-3</v>
      </c>
      <c r="N30" s="30">
        <f t="shared" si="20"/>
        <v>4.7601990930451581E-3</v>
      </c>
    </row>
    <row r="31" spans="1:14">
      <c r="A31" s="32" t="s">
        <v>60</v>
      </c>
      <c r="B31" s="30">
        <f t="shared" ref="B31:L31" si="21">+B11/B$19</f>
        <v>0.31272370775105646</v>
      </c>
      <c r="C31" s="30">
        <f t="shared" si="21"/>
        <v>0.34460719642920806</v>
      </c>
      <c r="D31" s="30">
        <f t="shared" si="21"/>
        <v>0.33260630864639451</v>
      </c>
      <c r="E31" s="30">
        <f t="shared" si="21"/>
        <v>0.55025189405459152</v>
      </c>
      <c r="F31" s="30">
        <f t="shared" ref="F31" si="22">+F11/F$19</f>
        <v>0.39591824147278398</v>
      </c>
      <c r="G31" s="30">
        <f t="shared" si="21"/>
        <v>0.26669274920089042</v>
      </c>
      <c r="H31" s="30">
        <f t="shared" si="21"/>
        <v>0.37579401421878883</v>
      </c>
      <c r="I31" s="30">
        <f t="shared" si="21"/>
        <v>0.29122070307281922</v>
      </c>
      <c r="J31" s="30">
        <f t="shared" si="21"/>
        <v>0.3478421547041719</v>
      </c>
      <c r="K31" s="30">
        <f t="shared" si="21"/>
        <v>0.24067391354207279</v>
      </c>
      <c r="L31" s="30">
        <f t="shared" si="21"/>
        <v>0.33488191884328428</v>
      </c>
      <c r="M31" s="30">
        <f t="shared" ref="M31:N31" si="23">+M11/M$19</f>
        <v>0.328485652693639</v>
      </c>
      <c r="N31" s="30">
        <f t="shared" si="23"/>
        <v>0.53773584905660377</v>
      </c>
    </row>
    <row r="32" spans="1:14">
      <c r="A32" s="32" t="s">
        <v>61</v>
      </c>
      <c r="B32" s="30">
        <f t="shared" ref="B32:L32" si="24">+B12/B$19</f>
        <v>0</v>
      </c>
      <c r="C32" s="30">
        <f t="shared" si="24"/>
        <v>1.1522553070509757E-2</v>
      </c>
      <c r="D32" s="30">
        <f t="shared" si="24"/>
        <v>0</v>
      </c>
      <c r="E32" s="30">
        <f t="shared" si="24"/>
        <v>1.9153909925425567E-3</v>
      </c>
      <c r="F32" s="30">
        <f t="shared" ref="F32" si="25">+F12/F$19</f>
        <v>3.9149084995053346E-2</v>
      </c>
      <c r="G32" s="30">
        <f t="shared" si="24"/>
        <v>1.256183734793294E-2</v>
      </c>
      <c r="H32" s="30">
        <f t="shared" si="24"/>
        <v>1.7475764355381548E-2</v>
      </c>
      <c r="I32" s="30">
        <f t="shared" si="24"/>
        <v>8.9886359655867045E-5</v>
      </c>
      <c r="J32" s="30">
        <f t="shared" si="24"/>
        <v>1.2796299637085038E-2</v>
      </c>
      <c r="K32" s="30">
        <f t="shared" si="24"/>
        <v>2.6779182135251593E-2</v>
      </c>
      <c r="L32" s="30">
        <f t="shared" si="24"/>
        <v>4.274415253579366E-2</v>
      </c>
      <c r="M32" s="30">
        <f t="shared" ref="M32:N32" si="26">+M12/M$19</f>
        <v>4.1928125864805724E-2</v>
      </c>
      <c r="N32" s="30">
        <f t="shared" si="26"/>
        <v>0</v>
      </c>
    </row>
    <row r="33" spans="1:14" ht="15.75" thickBot="1">
      <c r="A33" s="43" t="s">
        <v>62</v>
      </c>
      <c r="B33" s="52">
        <f t="shared" ref="B33:L33" si="27">+B13/B$19</f>
        <v>9.6882961524982422E-2</v>
      </c>
      <c r="C33" s="52">
        <f t="shared" si="27"/>
        <v>0.11333065619777523</v>
      </c>
      <c r="D33" s="52">
        <f t="shared" si="27"/>
        <v>0.12862679812092359</v>
      </c>
      <c r="E33" s="52">
        <f t="shared" si="27"/>
        <v>5.1375611176538487E-2</v>
      </c>
      <c r="F33" s="52">
        <f t="shared" ref="F33" si="28">+F13/F$19</f>
        <v>3.4401085724209898E-2</v>
      </c>
      <c r="G33" s="52">
        <f t="shared" si="27"/>
        <v>6.5104177308948269E-2</v>
      </c>
      <c r="H33" s="52">
        <f t="shared" si="27"/>
        <v>4.5114978710122773E-2</v>
      </c>
      <c r="I33" s="52">
        <f t="shared" si="27"/>
        <v>0</v>
      </c>
      <c r="J33" s="52">
        <f t="shared" si="27"/>
        <v>2.0211428698886223E-2</v>
      </c>
      <c r="K33" s="52">
        <f t="shared" si="27"/>
        <v>5.3367093268254173E-2</v>
      </c>
      <c r="L33" s="52">
        <f t="shared" si="27"/>
        <v>4.3643846132079375E-2</v>
      </c>
      <c r="M33" s="52">
        <f t="shared" ref="M33:N33" si="29">+M13/M$19</f>
        <v>4.7116386056547145E-2</v>
      </c>
      <c r="N33" s="52">
        <f t="shared" si="29"/>
        <v>0</v>
      </c>
    </row>
    <row r="34" spans="1:14" ht="15.75" thickBot="1">
      <c r="A34" s="61" t="s">
        <v>66</v>
      </c>
      <c r="B34" s="443">
        <f>+B14/B$19</f>
        <v>0.79377875570699596</v>
      </c>
      <c r="C34" s="95">
        <f t="shared" ref="C34:G34" si="30">+C13/C$18</f>
        <v>0.64810944918053104</v>
      </c>
      <c r="D34" s="95">
        <f t="shared" si="30"/>
        <v>0.8912518448526654</v>
      </c>
      <c r="E34" s="96">
        <f t="shared" si="30"/>
        <v>0.3873521854241504</v>
      </c>
      <c r="F34" s="96">
        <f t="shared" ref="F34" si="31">+F13/F$18</f>
        <v>0.31017692026000182</v>
      </c>
      <c r="G34" s="95">
        <f t="shared" si="30"/>
        <v>0.27968991168471896</v>
      </c>
      <c r="H34" s="95">
        <f t="shared" ref="H34:L34" si="32">+H13/H$18</f>
        <v>0.33119197245502457</v>
      </c>
      <c r="I34" s="95">
        <f t="shared" si="32"/>
        <v>0</v>
      </c>
      <c r="J34" s="95">
        <f t="shared" si="32"/>
        <v>8.6707583938675892E-2</v>
      </c>
      <c r="K34" s="95">
        <f t="shared" si="32"/>
        <v>0.18527473541673728</v>
      </c>
      <c r="L34" s="95">
        <f t="shared" si="32"/>
        <v>0.14684793992495501</v>
      </c>
      <c r="M34" s="95">
        <f t="shared" ref="M34:N34" si="33">+M13/M$18</f>
        <v>0.16161852393809947</v>
      </c>
      <c r="N34" s="95">
        <f t="shared" si="33"/>
        <v>0</v>
      </c>
    </row>
    <row r="35" spans="1:14">
      <c r="A35" s="23" t="s">
        <v>63</v>
      </c>
      <c r="B35" s="42">
        <f>+B15/B$19</f>
        <v>0.10333916239544802</v>
      </c>
      <c r="C35" s="42">
        <f t="shared" ref="C35:L35" si="34">+C15/C$19</f>
        <v>8.1544233286344955E-2</v>
      </c>
      <c r="D35" s="42">
        <f t="shared" si="34"/>
        <v>7.4840707490360481E-2</v>
      </c>
      <c r="E35" s="42">
        <f t="shared" si="34"/>
        <v>1.9864692255341404E-2</v>
      </c>
      <c r="F35" s="42">
        <f t="shared" ref="F35" si="35">+F15/F$19</f>
        <v>4.5234701139722652E-2</v>
      </c>
      <c r="G35" s="42">
        <f t="shared" si="34"/>
        <v>8.258141141667466E-2</v>
      </c>
      <c r="H35" s="42">
        <f t="shared" si="34"/>
        <v>6.2835028979415272E-2</v>
      </c>
      <c r="I35" s="42">
        <f t="shared" si="34"/>
        <v>8.8261636988533843E-2</v>
      </c>
      <c r="J35" s="42">
        <f t="shared" si="34"/>
        <v>0.12844241995664965</v>
      </c>
      <c r="K35" s="42">
        <f t="shared" si="34"/>
        <v>0.13941364062122663</v>
      </c>
      <c r="L35" s="42">
        <f t="shared" si="34"/>
        <v>9.8723233208561315E-2</v>
      </c>
      <c r="M35" s="42">
        <f t="shared" ref="M35:N35" si="36">+M15/M$19</f>
        <v>9.6837715270837538E-2</v>
      </c>
      <c r="N35" s="42">
        <f t="shared" si="36"/>
        <v>2.8085451243916641E-2</v>
      </c>
    </row>
    <row r="36" spans="1:14">
      <c r="A36" s="32" t="s">
        <v>64</v>
      </c>
      <c r="B36" s="30">
        <f t="shared" ref="B36:L36" si="37">+B16/B$19</f>
        <v>0.10288208189755614</v>
      </c>
      <c r="C36" s="30">
        <f t="shared" si="37"/>
        <v>8.9672128766245363E-2</v>
      </c>
      <c r="D36" s="30">
        <f t="shared" si="37"/>
        <v>6.9480786892842886E-2</v>
      </c>
      <c r="E36" s="30">
        <f t="shared" si="37"/>
        <v>8.9227536074322517E-2</v>
      </c>
      <c r="F36" s="30">
        <f t="shared" ref="F36" si="38">+F16/F$19</f>
        <v>5.9172003610245098E-2</v>
      </c>
      <c r="G36" s="30">
        <f t="shared" si="37"/>
        <v>0.12509771766881927</v>
      </c>
      <c r="H36" s="30">
        <f t="shared" si="37"/>
        <v>7.3384995846969461E-2</v>
      </c>
      <c r="I36" s="30">
        <f t="shared" si="37"/>
        <v>0.14945887105344557</v>
      </c>
      <c r="J36" s="30">
        <f t="shared" si="37"/>
        <v>0.10440746441153667</v>
      </c>
      <c r="K36" s="30">
        <f t="shared" si="37"/>
        <v>0.12889119053228776</v>
      </c>
      <c r="L36" s="30">
        <f t="shared" si="37"/>
        <v>0.11257561235395397</v>
      </c>
      <c r="M36" s="30">
        <f t="shared" ref="M36:N36" si="39">+M16/M$19</f>
        <v>0.1104259542574948</v>
      </c>
      <c r="N36" s="30">
        <f t="shared" si="39"/>
        <v>6.7724273557937652E-3</v>
      </c>
    </row>
    <row r="37" spans="1:14" ht="15.75" thickBot="1">
      <c r="A37" s="43" t="s">
        <v>65</v>
      </c>
      <c r="B37" s="52">
        <f t="shared" ref="B37:L37" si="40">+B17/B$19</f>
        <v>0</v>
      </c>
      <c r="C37" s="52">
        <f t="shared" si="40"/>
        <v>3.6470909352814104E-3</v>
      </c>
      <c r="D37" s="52">
        <f t="shared" si="40"/>
        <v>0</v>
      </c>
      <c r="E37" s="52">
        <f t="shared" si="40"/>
        <v>2.3540587773547748E-2</v>
      </c>
      <c r="F37" s="52">
        <f t="shared" ref="F37" si="41">+F17/F$19</f>
        <v>6.5012431894650958E-3</v>
      </c>
      <c r="G37" s="52">
        <f t="shared" si="40"/>
        <v>2.5093575931972294E-2</v>
      </c>
      <c r="H37" s="52">
        <f t="shared" si="40"/>
        <v>0</v>
      </c>
      <c r="I37" s="52">
        <f t="shared" si="40"/>
        <v>2.124850609938914E-2</v>
      </c>
      <c r="J37" s="52">
        <f t="shared" si="40"/>
        <v>2.4885718112030886E-4</v>
      </c>
      <c r="K37" s="52">
        <f t="shared" si="40"/>
        <v>1.9738183174455956E-2</v>
      </c>
      <c r="L37" s="52">
        <f t="shared" si="40"/>
        <v>8.5905501698897227E-2</v>
      </c>
      <c r="M37" s="52">
        <f t="shared" ref="M37:N37" si="42">+M17/M$19</f>
        <v>8.4264707965035338E-2</v>
      </c>
      <c r="N37" s="52">
        <f t="shared" si="42"/>
        <v>2.7077954137791307E-2</v>
      </c>
    </row>
    <row r="38" spans="1:14">
      <c r="A38" s="97" t="s">
        <v>67</v>
      </c>
      <c r="B38" s="444">
        <f>+B18/B$19</f>
        <v>0.20622124429300415</v>
      </c>
      <c r="C38" s="98">
        <f t="shared" ref="C38:L38" si="43">+C18/C$19</f>
        <v>0.17486345298787173</v>
      </c>
      <c r="D38" s="98">
        <f t="shared" si="43"/>
        <v>0.14432149438320338</v>
      </c>
      <c r="E38" s="98">
        <f t="shared" si="43"/>
        <v>0.13263281610321168</v>
      </c>
      <c r="F38" s="98">
        <f t="shared" ref="F38" si="44">+F18/F$19</f>
        <v>0.11090794793943284</v>
      </c>
      <c r="G38" s="98">
        <f t="shared" si="43"/>
        <v>0.23277270501746625</v>
      </c>
      <c r="H38" s="98">
        <f t="shared" si="43"/>
        <v>0.13622002482638473</v>
      </c>
      <c r="I38" s="98">
        <f t="shared" si="43"/>
        <v>0.25896901414136858</v>
      </c>
      <c r="J38" s="98">
        <f t="shared" si="43"/>
        <v>0.23309874154930663</v>
      </c>
      <c r="K38" s="98">
        <f t="shared" si="43"/>
        <v>0.28804301432797036</v>
      </c>
      <c r="L38" s="98">
        <f t="shared" si="43"/>
        <v>0.29720434726141248</v>
      </c>
      <c r="M38" s="98">
        <f t="shared" ref="M38:N38" si="45">+M18/M$19</f>
        <v>0.29152837749336769</v>
      </c>
      <c r="N38" s="98">
        <f t="shared" si="45"/>
        <v>6.1935832737501709E-2</v>
      </c>
    </row>
    <row r="39" spans="1:14" ht="15.75" thickBot="1">
      <c r="A39" s="55" t="s">
        <v>68</v>
      </c>
      <c r="B39" s="445">
        <f>+B19/B$19</f>
        <v>1</v>
      </c>
      <c r="C39" s="56">
        <f t="shared" ref="C39:L39" si="46">+C19/C$19</f>
        <v>1</v>
      </c>
      <c r="D39" s="56">
        <f t="shared" si="46"/>
        <v>1</v>
      </c>
      <c r="E39" s="56">
        <f t="shared" si="46"/>
        <v>1</v>
      </c>
      <c r="F39" s="56">
        <f t="shared" ref="F39" si="47">+F19/F$19</f>
        <v>1</v>
      </c>
      <c r="G39" s="56">
        <f t="shared" si="46"/>
        <v>1</v>
      </c>
      <c r="H39" s="56">
        <f t="shared" si="46"/>
        <v>1</v>
      </c>
      <c r="I39" s="56">
        <f t="shared" si="46"/>
        <v>1</v>
      </c>
      <c r="J39" s="56">
        <f t="shared" si="46"/>
        <v>1</v>
      </c>
      <c r="K39" s="56">
        <f t="shared" si="46"/>
        <v>1</v>
      </c>
      <c r="L39" s="56">
        <f t="shared" si="46"/>
        <v>1</v>
      </c>
      <c r="M39" s="56">
        <f t="shared" ref="M39:N39" si="48">+M19/M$19</f>
        <v>1</v>
      </c>
      <c r="N39" s="56">
        <f t="shared" si="48"/>
        <v>1</v>
      </c>
    </row>
    <row r="40" spans="1:14">
      <c r="C40" s="8"/>
      <c r="E40" s="36"/>
      <c r="F40" s="36"/>
    </row>
    <row r="41" spans="1:14">
      <c r="A41" s="90" t="s">
        <v>228</v>
      </c>
      <c r="B41" s="90"/>
      <c r="C41" s="90"/>
      <c r="D41" s="90"/>
      <c r="E41" s="91"/>
      <c r="F41" s="91"/>
    </row>
    <row r="42" spans="1:14">
      <c r="A42" s="90" t="s">
        <v>229</v>
      </c>
      <c r="B42" s="90"/>
      <c r="C42" s="90"/>
      <c r="D42" s="90"/>
      <c r="E42" s="91"/>
      <c r="F42" s="91"/>
    </row>
    <row r="43" spans="1:14">
      <c r="C43" s="8"/>
      <c r="E43" s="36"/>
      <c r="F43" s="36"/>
    </row>
    <row r="44" spans="1:14">
      <c r="A44" s="89" t="s">
        <v>469</v>
      </c>
      <c r="C44" s="8"/>
      <c r="E44" s="36"/>
      <c r="F44" s="36"/>
    </row>
    <row r="45" spans="1:14">
      <c r="F45" s="47"/>
      <c r="G45" s="47"/>
      <c r="H45" s="20"/>
      <c r="I45" s="20"/>
      <c r="J45" s="20"/>
      <c r="K45" s="20"/>
      <c r="L45" s="20"/>
    </row>
    <row r="46" spans="1:14">
      <c r="F46" s="47"/>
      <c r="G46" s="47"/>
      <c r="H46" s="20"/>
      <c r="I46" s="20"/>
      <c r="J46" s="20"/>
      <c r="K46" s="20"/>
      <c r="L46" s="20"/>
    </row>
    <row r="47" spans="1:14">
      <c r="F47" s="47"/>
      <c r="G47" s="47"/>
      <c r="H47" s="20"/>
      <c r="I47" s="20"/>
      <c r="J47" s="20"/>
      <c r="K47" s="20"/>
      <c r="L47" s="20"/>
    </row>
    <row r="48" spans="1:14">
      <c r="E48" s="40"/>
      <c r="F48" s="47"/>
      <c r="G48" s="47"/>
      <c r="H48" s="20"/>
      <c r="I48" s="20"/>
      <c r="J48" s="20"/>
      <c r="K48" s="20"/>
      <c r="L48" s="20"/>
    </row>
    <row r="49" spans="6:12">
      <c r="F49" s="47"/>
      <c r="G49" s="47"/>
      <c r="H49" s="20"/>
      <c r="I49" s="20"/>
      <c r="J49" s="20"/>
      <c r="K49" s="20"/>
      <c r="L49" s="20"/>
    </row>
    <row r="50" spans="6:12">
      <c r="F50" s="47"/>
      <c r="G50" s="47"/>
      <c r="H50" s="20"/>
      <c r="I50" s="20"/>
      <c r="J50" s="20"/>
      <c r="K50" s="20"/>
      <c r="L50" s="20"/>
    </row>
  </sheetData>
  <sortState ref="A52:R86">
    <sortCondition ref="B52:B86"/>
  </sortState>
  <mergeCells count="3">
    <mergeCell ref="A24:N24"/>
    <mergeCell ref="A1:N1"/>
    <mergeCell ref="A2:N2"/>
  </mergeCells>
  <hyperlinks>
    <hyperlink ref="A1:L1" location="CONTENIDO!A1" display="EMPRESAS DE TRANSPORTE AÉREO PASAJEROS REGULAR NACIONAL   -  COSTOS DE OPERACIÓN POR TIPO DE AERONAVE   "/>
  </hyperlinks>
  <pageMargins left="0.7" right="0.7" top="0.75" bottom="0.75" header="0.3" footer="0.3"/>
  <pageSetup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M18" sqref="L18:M18"/>
    </sheetView>
  </sheetViews>
  <sheetFormatPr baseColWidth="10" defaultColWidth="10.8984375" defaultRowHeight="15"/>
  <cols>
    <col min="1" max="1" width="30.59765625" style="8" customWidth="1"/>
    <col min="2" max="2" width="13.19921875" style="8" customWidth="1"/>
    <col min="3" max="3" width="12.69921875" style="8" customWidth="1"/>
    <col min="4" max="6" width="13.59765625" style="8" customWidth="1"/>
    <col min="7" max="16384" width="10.8984375" style="8"/>
  </cols>
  <sheetData>
    <row r="1" spans="1:8">
      <c r="A1" s="398" t="s">
        <v>145</v>
      </c>
      <c r="B1" s="399"/>
      <c r="C1" s="399"/>
      <c r="D1" s="399"/>
      <c r="E1" s="399"/>
      <c r="F1" s="399"/>
      <c r="G1" s="399"/>
      <c r="H1" s="399"/>
    </row>
    <row r="2" spans="1:8" ht="15.75" thickBot="1">
      <c r="A2" s="400" t="s">
        <v>515</v>
      </c>
      <c r="B2" s="401"/>
      <c r="C2" s="401"/>
      <c r="D2" s="401"/>
      <c r="E2" s="401"/>
      <c r="F2" s="401"/>
      <c r="G2" s="401"/>
      <c r="H2" s="401"/>
    </row>
    <row r="3" spans="1:8" ht="15.75" thickBot="1">
      <c r="A3" s="65" t="s">
        <v>216</v>
      </c>
      <c r="B3" s="65" t="s">
        <v>350</v>
      </c>
      <c r="C3" s="65" t="s">
        <v>512</v>
      </c>
      <c r="D3" s="65" t="s">
        <v>235</v>
      </c>
      <c r="E3" s="65" t="s">
        <v>236</v>
      </c>
      <c r="F3" s="65" t="s">
        <v>513</v>
      </c>
      <c r="G3" s="65" t="s">
        <v>234</v>
      </c>
      <c r="H3" s="65" t="s">
        <v>514</v>
      </c>
    </row>
    <row r="4" spans="1:8" ht="15.75" thickBot="1">
      <c r="A4" s="81" t="s">
        <v>214</v>
      </c>
      <c r="B4" s="81" t="s">
        <v>352</v>
      </c>
      <c r="C4" s="81" t="s">
        <v>16</v>
      </c>
      <c r="D4" s="81" t="s">
        <v>360</v>
      </c>
      <c r="E4" s="81" t="s">
        <v>14</v>
      </c>
      <c r="F4" s="81" t="s">
        <v>118</v>
      </c>
      <c r="G4" s="81" t="s">
        <v>2</v>
      </c>
      <c r="H4" s="81" t="s">
        <v>12</v>
      </c>
    </row>
    <row r="5" spans="1:8">
      <c r="A5" s="10" t="s">
        <v>54</v>
      </c>
      <c r="B5" s="84">
        <v>6879038</v>
      </c>
      <c r="C5" s="150">
        <v>2220152</v>
      </c>
      <c r="D5" s="84">
        <v>3729304</v>
      </c>
      <c r="E5" s="84">
        <v>2757825</v>
      </c>
      <c r="F5" s="84">
        <v>3243564.5</v>
      </c>
      <c r="G5" s="84">
        <v>925000</v>
      </c>
      <c r="H5" s="85">
        <v>1384034.5</v>
      </c>
    </row>
    <row r="6" spans="1:8">
      <c r="A6" s="12" t="s">
        <v>75</v>
      </c>
      <c r="B6" s="78">
        <v>55643</v>
      </c>
      <c r="C6" s="155">
        <v>566697</v>
      </c>
      <c r="D6" s="78">
        <v>92394</v>
      </c>
      <c r="E6" s="78">
        <v>238911</v>
      </c>
      <c r="F6" s="78">
        <v>165652.5</v>
      </c>
      <c r="G6" s="78">
        <v>1303178</v>
      </c>
      <c r="H6" s="86">
        <v>45016.5</v>
      </c>
    </row>
    <row r="7" spans="1:8">
      <c r="A7" s="12" t="s">
        <v>57</v>
      </c>
      <c r="B7" s="78">
        <v>2158188</v>
      </c>
      <c r="C7" s="155">
        <v>3158726.5</v>
      </c>
      <c r="D7" s="78">
        <v>2730782</v>
      </c>
      <c r="E7" s="78">
        <v>5955848</v>
      </c>
      <c r="F7" s="78">
        <v>4343315</v>
      </c>
      <c r="G7" s="78">
        <v>2294693</v>
      </c>
      <c r="H7" s="86">
        <v>1439099</v>
      </c>
    </row>
    <row r="8" spans="1:8">
      <c r="A8" s="12" t="s">
        <v>58</v>
      </c>
      <c r="B8" s="78">
        <v>3499607</v>
      </c>
      <c r="C8" s="155">
        <v>1572505</v>
      </c>
      <c r="D8" s="78">
        <v>328515</v>
      </c>
      <c r="E8" s="78">
        <v>2974161</v>
      </c>
      <c r="F8" s="78">
        <v>1651338</v>
      </c>
      <c r="G8" s="78">
        <v>363965</v>
      </c>
      <c r="H8" s="86">
        <v>733870.25</v>
      </c>
    </row>
    <row r="9" spans="1:8">
      <c r="A9" s="12" t="s">
        <v>60</v>
      </c>
      <c r="B9" s="78">
        <v>10957402</v>
      </c>
      <c r="C9" s="155">
        <v>8597735</v>
      </c>
      <c r="D9" s="78">
        <v>5584758</v>
      </c>
      <c r="E9" s="78">
        <v>18046256</v>
      </c>
      <c r="F9" s="78">
        <v>11815507</v>
      </c>
      <c r="G9" s="78">
        <v>12653839</v>
      </c>
      <c r="H9" s="86">
        <v>5146280.5</v>
      </c>
    </row>
    <row r="10" spans="1:8">
      <c r="A10" s="12" t="s">
        <v>61</v>
      </c>
      <c r="B10" s="78">
        <v>0</v>
      </c>
      <c r="C10" s="155">
        <v>0</v>
      </c>
      <c r="D10" s="78">
        <v>0</v>
      </c>
      <c r="E10" s="78">
        <v>1980893</v>
      </c>
      <c r="F10" s="78">
        <v>990446.5</v>
      </c>
      <c r="G10" s="78">
        <v>0</v>
      </c>
      <c r="H10" s="86">
        <v>167981</v>
      </c>
    </row>
    <row r="11" spans="1:8" ht="15.75" thickBot="1">
      <c r="A11" s="24" t="s">
        <v>77</v>
      </c>
      <c r="B11" s="78">
        <v>0</v>
      </c>
      <c r="C11" s="155">
        <v>36957.5</v>
      </c>
      <c r="D11" s="78">
        <v>71862</v>
      </c>
      <c r="E11" s="78">
        <v>0</v>
      </c>
      <c r="F11" s="78">
        <v>35931</v>
      </c>
      <c r="G11" s="78">
        <v>0</v>
      </c>
      <c r="H11" s="86">
        <v>2385791.5</v>
      </c>
    </row>
    <row r="12" spans="1:8" ht="15.75" thickBot="1">
      <c r="A12" s="61" t="s">
        <v>66</v>
      </c>
      <c r="B12" s="213">
        <f>SUM(B5:B11)</f>
        <v>23549878</v>
      </c>
      <c r="C12" s="213">
        <f t="shared" ref="C12:H12" si="0">SUM(C5:C11)</f>
        <v>16152773</v>
      </c>
      <c r="D12" s="213">
        <f t="shared" si="0"/>
        <v>12537615</v>
      </c>
      <c r="E12" s="213">
        <f t="shared" si="0"/>
        <v>31953894</v>
      </c>
      <c r="F12" s="213">
        <f t="shared" si="0"/>
        <v>22245754.5</v>
      </c>
      <c r="G12" s="213">
        <f t="shared" si="0"/>
        <v>17540675</v>
      </c>
      <c r="H12" s="217">
        <f t="shared" si="0"/>
        <v>11302073.25</v>
      </c>
    </row>
    <row r="13" spans="1:8">
      <c r="A13" s="25" t="s">
        <v>72</v>
      </c>
      <c r="B13" s="214">
        <v>356998</v>
      </c>
      <c r="C13" s="214">
        <v>320744.5</v>
      </c>
      <c r="D13" s="214">
        <v>385489</v>
      </c>
      <c r="E13" s="214">
        <v>1429704</v>
      </c>
      <c r="F13" s="214">
        <v>907596.5</v>
      </c>
      <c r="G13" s="214">
        <v>256000</v>
      </c>
      <c r="H13" s="218">
        <v>844057.25</v>
      </c>
    </row>
    <row r="14" spans="1:8">
      <c r="A14" s="12" t="s">
        <v>64</v>
      </c>
      <c r="B14" s="215">
        <v>0</v>
      </c>
      <c r="C14" s="215">
        <v>83500</v>
      </c>
      <c r="D14" s="215">
        <v>0</v>
      </c>
      <c r="E14" s="215">
        <v>3959905</v>
      </c>
      <c r="F14" s="215">
        <v>1979952.5</v>
      </c>
      <c r="G14" s="215">
        <v>167000</v>
      </c>
      <c r="H14" s="219">
        <v>673472.5</v>
      </c>
    </row>
    <row r="15" spans="1:8" ht="15.75" thickBot="1">
      <c r="A15" s="24" t="s">
        <v>65</v>
      </c>
      <c r="B15" s="216">
        <v>61915</v>
      </c>
      <c r="C15" s="216">
        <v>184689.5</v>
      </c>
      <c r="D15" s="216">
        <v>32590</v>
      </c>
      <c r="E15" s="216">
        <v>1234061</v>
      </c>
      <c r="F15" s="216">
        <v>633325.5</v>
      </c>
      <c r="G15" s="216">
        <v>336789</v>
      </c>
      <c r="H15" s="220">
        <v>567200.75</v>
      </c>
    </row>
    <row r="16" spans="1:8" ht="15.75" thickBot="1">
      <c r="A16" s="61" t="s">
        <v>67</v>
      </c>
      <c r="B16" s="213">
        <f>SUM(B13:B15)</f>
        <v>418913</v>
      </c>
      <c r="C16" s="213">
        <f t="shared" ref="C16:H16" si="1">SUM(C13:C15)</f>
        <v>588934</v>
      </c>
      <c r="D16" s="213">
        <f t="shared" si="1"/>
        <v>418079</v>
      </c>
      <c r="E16" s="213">
        <f t="shared" si="1"/>
        <v>6623670</v>
      </c>
      <c r="F16" s="213">
        <f t="shared" si="1"/>
        <v>3520874.5</v>
      </c>
      <c r="G16" s="213">
        <f t="shared" si="1"/>
        <v>759789</v>
      </c>
      <c r="H16" s="217">
        <f t="shared" si="1"/>
        <v>2084730.5</v>
      </c>
    </row>
    <row r="17" spans="1:8" ht="15.75" thickBot="1">
      <c r="A17" s="82" t="s">
        <v>53</v>
      </c>
      <c r="B17" s="211">
        <f>+B12+B16</f>
        <v>23968791</v>
      </c>
      <c r="C17" s="211">
        <f t="shared" ref="C17:H17" si="2">+C12+C16</f>
        <v>16741707</v>
      </c>
      <c r="D17" s="211">
        <f t="shared" si="2"/>
        <v>12955694</v>
      </c>
      <c r="E17" s="211">
        <f t="shared" si="2"/>
        <v>38577564</v>
      </c>
      <c r="F17" s="211">
        <f t="shared" si="2"/>
        <v>25766629</v>
      </c>
      <c r="G17" s="211">
        <f t="shared" si="2"/>
        <v>18300464</v>
      </c>
      <c r="H17" s="212">
        <f t="shared" si="2"/>
        <v>13386803.75</v>
      </c>
    </row>
    <row r="18" spans="1:8">
      <c r="A18" s="23" t="s">
        <v>244</v>
      </c>
      <c r="B18" s="78">
        <v>1461</v>
      </c>
      <c r="C18" s="155">
        <v>142</v>
      </c>
      <c r="D18" s="78">
        <v>71</v>
      </c>
      <c r="E18" s="78">
        <v>47619</v>
      </c>
      <c r="F18" s="78">
        <v>47690</v>
      </c>
      <c r="G18" s="78">
        <v>1</v>
      </c>
      <c r="H18" s="86">
        <v>4861</v>
      </c>
    </row>
    <row r="19" spans="1:8">
      <c r="A19" s="32" t="s">
        <v>245</v>
      </c>
      <c r="B19" s="78">
        <v>642</v>
      </c>
      <c r="C19" s="155">
        <v>94</v>
      </c>
      <c r="D19" s="78">
        <v>41</v>
      </c>
      <c r="E19" s="78">
        <v>1917</v>
      </c>
      <c r="F19" s="78">
        <v>1958</v>
      </c>
      <c r="G19" s="78">
        <v>0</v>
      </c>
      <c r="H19" s="86">
        <v>696</v>
      </c>
    </row>
    <row r="20" spans="1:8" ht="15.75" thickBot="1">
      <c r="A20" s="106" t="s">
        <v>246</v>
      </c>
      <c r="B20" s="87">
        <v>1</v>
      </c>
      <c r="C20" s="163">
        <v>4</v>
      </c>
      <c r="D20" s="87">
        <v>1</v>
      </c>
      <c r="E20" s="87">
        <v>20</v>
      </c>
      <c r="F20" s="87">
        <v>21</v>
      </c>
      <c r="G20" s="87">
        <v>3</v>
      </c>
      <c r="H20" s="88">
        <v>11</v>
      </c>
    </row>
    <row r="21" spans="1:8" ht="15.75" thickBot="1"/>
    <row r="22" spans="1:8" ht="15.75" thickBot="1">
      <c r="A22" s="384" t="s">
        <v>69</v>
      </c>
      <c r="B22" s="385"/>
      <c r="C22" s="385"/>
      <c r="D22" s="385"/>
      <c r="E22" s="385"/>
      <c r="F22" s="385"/>
      <c r="G22" s="385"/>
      <c r="H22" s="386"/>
    </row>
    <row r="23" spans="1:8">
      <c r="A23" s="23" t="s">
        <v>54</v>
      </c>
      <c r="B23" s="42">
        <f t="shared" ref="B23:F26" si="3">+B5/B$17</f>
        <v>0.28699979068614684</v>
      </c>
      <c r="C23" s="42">
        <f t="shared" si="3"/>
        <v>0.13261204487690531</v>
      </c>
      <c r="D23" s="42">
        <f t="shared" si="3"/>
        <v>0.28785057751441179</v>
      </c>
      <c r="E23" s="42">
        <f t="shared" si="3"/>
        <v>7.1487795341354368E-2</v>
      </c>
      <c r="F23" s="42">
        <f t="shared" si="3"/>
        <v>0.1258823767750139</v>
      </c>
      <c r="G23" s="42">
        <f t="shared" ref="G23:H23" si="4">+G5/G$17</f>
        <v>5.0545166505067851E-2</v>
      </c>
      <c r="H23" s="42">
        <f t="shared" si="4"/>
        <v>0.10338797265179898</v>
      </c>
    </row>
    <row r="24" spans="1:8">
      <c r="A24" s="32" t="s">
        <v>56</v>
      </c>
      <c r="B24" s="30">
        <f t="shared" si="3"/>
        <v>2.3214771241486481E-3</v>
      </c>
      <c r="C24" s="30">
        <f t="shared" si="3"/>
        <v>3.3849415713702313E-2</v>
      </c>
      <c r="D24" s="30">
        <f t="shared" si="3"/>
        <v>7.1315361415606139E-3</v>
      </c>
      <c r="E24" s="30">
        <f t="shared" si="3"/>
        <v>6.1930037884196107E-3</v>
      </c>
      <c r="F24" s="30">
        <f t="shared" si="3"/>
        <v>6.4289550643198221E-3</v>
      </c>
      <c r="G24" s="30">
        <f t="shared" ref="G24:H24" si="5">+G6/G$17</f>
        <v>7.1210107022423044E-2</v>
      </c>
      <c r="H24" s="30">
        <f t="shared" si="5"/>
        <v>3.3627519190307098E-3</v>
      </c>
    </row>
    <row r="25" spans="1:8">
      <c r="A25" s="32" t="s">
        <v>57</v>
      </c>
      <c r="B25" s="30">
        <f t="shared" si="3"/>
        <v>9.0041587829774145E-2</v>
      </c>
      <c r="C25" s="30">
        <f t="shared" si="3"/>
        <v>0.18867409995886322</v>
      </c>
      <c r="D25" s="30">
        <f t="shared" si="3"/>
        <v>0.21077851946796519</v>
      </c>
      <c r="E25" s="30">
        <f t="shared" si="3"/>
        <v>0.15438631635735217</v>
      </c>
      <c r="F25" s="30">
        <f t="shared" si="3"/>
        <v>0.16856357112139117</v>
      </c>
      <c r="G25" s="30">
        <f t="shared" ref="G25:H25" si="6">+G7/G$17</f>
        <v>0.12538988082487962</v>
      </c>
      <c r="H25" s="30">
        <f t="shared" si="6"/>
        <v>0.10750131449413382</v>
      </c>
    </row>
    <row r="26" spans="1:8">
      <c r="A26" s="32" t="s">
        <v>58</v>
      </c>
      <c r="B26" s="30">
        <f t="shared" si="3"/>
        <v>0.14600682195443232</v>
      </c>
      <c r="C26" s="30">
        <f t="shared" si="3"/>
        <v>9.3927399398400654E-2</v>
      </c>
      <c r="D26" s="30">
        <f t="shared" si="3"/>
        <v>2.5356804506188553E-2</v>
      </c>
      <c r="E26" s="30">
        <f t="shared" si="3"/>
        <v>7.7095614435374923E-2</v>
      </c>
      <c r="F26" s="30">
        <f t="shared" si="3"/>
        <v>6.4088243751248955E-2</v>
      </c>
      <c r="G26" s="30">
        <f t="shared" ref="G26:H26" si="7">+G8/G$17</f>
        <v>1.9888293542721102E-2</v>
      </c>
      <c r="H26" s="30">
        <f t="shared" si="7"/>
        <v>5.4820423433786424E-2</v>
      </c>
    </row>
    <row r="27" spans="1:8">
      <c r="A27" s="32" t="s">
        <v>60</v>
      </c>
      <c r="B27" s="30">
        <f>+B9/B$17</f>
        <v>0.45715288685190669</v>
      </c>
      <c r="C27" s="30">
        <f>+C10/C$17</f>
        <v>0</v>
      </c>
      <c r="D27" s="30">
        <f>+D9/D$17</f>
        <v>0.43106590816362289</v>
      </c>
      <c r="E27" s="30">
        <f t="shared" ref="E27:F27" si="8">+E9/E$17</f>
        <v>0.46779148626388123</v>
      </c>
      <c r="F27" s="30">
        <f t="shared" si="8"/>
        <v>0.45855850992382435</v>
      </c>
      <c r="G27" s="30">
        <f t="shared" ref="G27:H27" si="9">+G9/G$17</f>
        <v>0.69144908019818518</v>
      </c>
      <c r="H27" s="30">
        <f t="shared" si="9"/>
        <v>0.38442936761510377</v>
      </c>
    </row>
    <row r="28" spans="1:8">
      <c r="A28" s="32" t="s">
        <v>61</v>
      </c>
      <c r="B28" s="30">
        <f>+B10/B$17</f>
        <v>0</v>
      </c>
      <c r="C28" s="30">
        <f>+C11/C$17</f>
        <v>2.2075108589584085E-3</v>
      </c>
      <c r="D28" s="30">
        <f>+D10/D$17</f>
        <v>0</v>
      </c>
      <c r="E28" s="30">
        <f t="shared" ref="E28:F28" si="10">+E10/E$17</f>
        <v>5.1348317379500685E-2</v>
      </c>
      <c r="F28" s="30">
        <f t="shared" si="10"/>
        <v>3.8439118287456227E-2</v>
      </c>
      <c r="G28" s="30">
        <f t="shared" ref="G28:H28" si="11">+G10/G$17</f>
        <v>0</v>
      </c>
      <c r="H28" s="30">
        <f t="shared" si="11"/>
        <v>1.2548252976368612E-2</v>
      </c>
    </row>
    <row r="29" spans="1:8" ht="15.75" thickBot="1">
      <c r="A29" s="43" t="s">
        <v>62</v>
      </c>
      <c r="B29" s="52">
        <f>+B12/B$17</f>
        <v>0.98252256444640862</v>
      </c>
      <c r="C29" s="52">
        <f>+C12/C$17</f>
        <v>0.96482234457931915</v>
      </c>
      <c r="D29" s="52">
        <f>+D12/D$17</f>
        <v>0.96773009612607397</v>
      </c>
      <c r="E29" s="52">
        <f>+E12/E$17</f>
        <v>0.82830253356588301</v>
      </c>
      <c r="F29" s="52">
        <f>+F12/F$17</f>
        <v>0.86335525302902449</v>
      </c>
      <c r="G29" s="52">
        <f t="shared" ref="G29:H29" si="12">+G12/G$17</f>
        <v>0.95848252809327672</v>
      </c>
      <c r="H29" s="52">
        <f t="shared" si="12"/>
        <v>0.84426973466313793</v>
      </c>
    </row>
    <row r="30" spans="1:8" ht="15.75" thickBot="1">
      <c r="A30" s="61" t="s">
        <v>66</v>
      </c>
      <c r="B30" s="95">
        <f>+B12/B$17</f>
        <v>0.98252256444640862</v>
      </c>
      <c r="C30" s="95">
        <f>+C12/C$17</f>
        <v>0.96482234457931915</v>
      </c>
      <c r="D30" s="95">
        <f>+D12/D$17</f>
        <v>0.96773009612607397</v>
      </c>
      <c r="E30" s="95">
        <f>+E12/E$17</f>
        <v>0.82830253356588301</v>
      </c>
      <c r="F30" s="95">
        <f>+F12/F$17</f>
        <v>0.86335525302902449</v>
      </c>
      <c r="G30" s="95">
        <f t="shared" ref="G30:H30" si="13">+G12/G$17</f>
        <v>0.95848252809327672</v>
      </c>
      <c r="H30" s="95">
        <f t="shared" si="13"/>
        <v>0.84426973466313793</v>
      </c>
    </row>
    <row r="31" spans="1:8">
      <c r="A31" s="23" t="s">
        <v>63</v>
      </c>
      <c r="B31" s="42">
        <f>+B13/B$17</f>
        <v>1.4894284822292455E-2</v>
      </c>
      <c r="C31" s="42">
        <f t="shared" ref="C31:D31" si="14">+C13/C$17</f>
        <v>1.9158410788099444E-2</v>
      </c>
      <c r="D31" s="42">
        <f t="shared" si="14"/>
        <v>2.9754407598697529E-2</v>
      </c>
      <c r="E31" s="42">
        <f t="shared" ref="E31:F31" si="15">+E13/E$17</f>
        <v>3.7060504909019139E-2</v>
      </c>
      <c r="F31" s="42">
        <f t="shared" si="15"/>
        <v>3.5223719020443071E-2</v>
      </c>
      <c r="G31" s="42">
        <f t="shared" ref="G31:H31" si="16">+G13/G$17</f>
        <v>1.3988716351672831E-2</v>
      </c>
      <c r="H31" s="42">
        <f t="shared" si="16"/>
        <v>6.3051439743411486E-2</v>
      </c>
    </row>
    <row r="32" spans="1:8">
      <c r="A32" s="32" t="s">
        <v>64</v>
      </c>
      <c r="B32" s="30">
        <f t="shared" ref="B32:D35" si="17">+B14/B$17</f>
        <v>0</v>
      </c>
      <c r="C32" s="30">
        <f t="shared" si="17"/>
        <v>4.9875439822235574E-3</v>
      </c>
      <c r="D32" s="30">
        <f t="shared" si="17"/>
        <v>0</v>
      </c>
      <c r="E32" s="30">
        <f t="shared" ref="E32:F32" si="18">+E14/E$17</f>
        <v>0.10264787584825211</v>
      </c>
      <c r="F32" s="30">
        <f t="shared" si="18"/>
        <v>7.6841735874723857E-2</v>
      </c>
      <c r="G32" s="30">
        <f t="shared" ref="G32:H32" si="19">+G14/G$17</f>
        <v>9.1254516825365738E-3</v>
      </c>
      <c r="H32" s="30">
        <f t="shared" si="19"/>
        <v>5.0308685521740018E-2</v>
      </c>
    </row>
    <row r="33" spans="1:8" ht="15.75" thickBot="1">
      <c r="A33" s="43" t="s">
        <v>65</v>
      </c>
      <c r="B33" s="52">
        <f t="shared" si="17"/>
        <v>2.5831507312988793E-3</v>
      </c>
      <c r="C33" s="52">
        <f t="shared" si="17"/>
        <v>1.1031700650357816E-2</v>
      </c>
      <c r="D33" s="52">
        <f t="shared" si="17"/>
        <v>2.5154962752284827E-3</v>
      </c>
      <c r="E33" s="52">
        <f t="shared" ref="E33:F33" si="20">+E15/E$17</f>
        <v>3.1989085676845747E-2</v>
      </c>
      <c r="F33" s="52">
        <f t="shared" si="20"/>
        <v>2.4579292075808598E-2</v>
      </c>
      <c r="G33" s="52">
        <f t="shared" ref="G33:H33" si="21">+G15/G$17</f>
        <v>1.8403303872513835E-2</v>
      </c>
      <c r="H33" s="52">
        <f t="shared" si="21"/>
        <v>4.2370140071710548E-2</v>
      </c>
    </row>
    <row r="34" spans="1:8">
      <c r="A34" s="97" t="s">
        <v>67</v>
      </c>
      <c r="B34" s="98">
        <f>+B16/B$17</f>
        <v>1.7477435553591335E-2</v>
      </c>
      <c r="C34" s="98">
        <f t="shared" si="17"/>
        <v>3.5177655420680819E-2</v>
      </c>
      <c r="D34" s="98">
        <f t="shared" si="17"/>
        <v>3.2269903873926011E-2</v>
      </c>
      <c r="E34" s="98">
        <f t="shared" ref="E34:F34" si="22">+E16/E$17</f>
        <v>0.17169746643411699</v>
      </c>
      <c r="F34" s="98">
        <f t="shared" si="22"/>
        <v>0.13664474697097553</v>
      </c>
      <c r="G34" s="98">
        <f t="shared" ref="G34:H34" si="23">+G16/G$17</f>
        <v>4.1517471906723238E-2</v>
      </c>
      <c r="H34" s="98">
        <f t="shared" si="23"/>
        <v>0.15573026533686204</v>
      </c>
    </row>
    <row r="35" spans="1:8" ht="15.75" thickBot="1">
      <c r="A35" s="55" t="s">
        <v>68</v>
      </c>
      <c r="B35" s="56">
        <f>+B17/B$17</f>
        <v>1</v>
      </c>
      <c r="C35" s="56">
        <f t="shared" si="17"/>
        <v>1</v>
      </c>
      <c r="D35" s="56">
        <f t="shared" si="17"/>
        <v>1</v>
      </c>
      <c r="E35" s="56">
        <f t="shared" ref="E35:F35" si="24">+E17/E$17</f>
        <v>1</v>
      </c>
      <c r="F35" s="56">
        <f t="shared" si="24"/>
        <v>1</v>
      </c>
      <c r="G35" s="56">
        <f t="shared" ref="G35:H35" si="25">+G17/G$17</f>
        <v>1</v>
      </c>
      <c r="H35" s="56">
        <f t="shared" si="25"/>
        <v>1</v>
      </c>
    </row>
    <row r="36" spans="1:8" ht="18.600000000000001" customHeight="1">
      <c r="A36" s="402" t="s">
        <v>237</v>
      </c>
      <c r="B36" s="402"/>
      <c r="C36" s="402"/>
      <c r="D36" s="402"/>
      <c r="E36" s="46"/>
      <c r="F36" s="46"/>
    </row>
    <row r="37" spans="1:8" ht="19.149999999999999" customHeight="1">
      <c r="A37" s="402" t="s">
        <v>238</v>
      </c>
      <c r="B37" s="402"/>
      <c r="C37" s="402"/>
      <c r="D37" s="402"/>
      <c r="E37" s="46"/>
      <c r="F37" s="47"/>
      <c r="G37" s="20"/>
    </row>
    <row r="38" spans="1:8">
      <c r="A38" s="45" t="s">
        <v>516</v>
      </c>
      <c r="B38" s="20"/>
      <c r="C38" s="20"/>
      <c r="D38" s="20"/>
      <c r="E38" s="20"/>
      <c r="F38" s="47"/>
      <c r="G38" s="20"/>
    </row>
    <row r="39" spans="1:8">
      <c r="A39" s="20"/>
      <c r="B39" s="20"/>
      <c r="C39" s="20"/>
      <c r="D39" s="20"/>
      <c r="E39" s="20"/>
      <c r="F39" s="47"/>
      <c r="G39" s="20"/>
    </row>
    <row r="40" spans="1:8">
      <c r="F40" s="47"/>
      <c r="G40" s="20"/>
    </row>
    <row r="41" spans="1:8">
      <c r="F41" s="47"/>
      <c r="G41" s="20"/>
    </row>
    <row r="42" spans="1:8">
      <c r="F42" s="47"/>
      <c r="G42" s="20"/>
    </row>
    <row r="43" spans="1:8">
      <c r="F43" s="47"/>
      <c r="G43" s="20"/>
    </row>
    <row r="44" spans="1:8">
      <c r="F44" s="47"/>
      <c r="G44" s="20"/>
    </row>
    <row r="45" spans="1:8">
      <c r="F45" s="47"/>
      <c r="G45" s="20"/>
    </row>
  </sheetData>
  <sortState ref="A2:AE10">
    <sortCondition ref="A2:A10"/>
  </sortState>
  <mergeCells count="5">
    <mergeCell ref="A37:D37"/>
    <mergeCell ref="A36:D36"/>
    <mergeCell ref="A1:H1"/>
    <mergeCell ref="A2:H2"/>
    <mergeCell ref="A22:H22"/>
  </mergeCells>
  <hyperlinks>
    <hyperlink ref="A1:D1" location="CONTENIDO!A1" display="EMPRESAS DE TRANSPORTE AÉREO- CARGA 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J29" sqref="J29"/>
    </sheetView>
  </sheetViews>
  <sheetFormatPr baseColWidth="10" defaultColWidth="10.8984375" defaultRowHeight="15"/>
  <cols>
    <col min="1" max="1" width="26.296875" style="38" customWidth="1"/>
    <col min="2" max="3" width="10.5" style="38" bestFit="1" customWidth="1"/>
    <col min="4" max="7" width="11.69921875" style="38" bestFit="1" customWidth="1"/>
    <col min="8" max="8" width="13.796875" style="38" bestFit="1" customWidth="1"/>
    <col min="9" max="16384" width="10.8984375" style="8"/>
  </cols>
  <sheetData>
    <row r="1" spans="1:9" ht="16.149999999999999" customHeight="1">
      <c r="A1" s="403" t="s">
        <v>522</v>
      </c>
      <c r="B1" s="404"/>
      <c r="C1" s="404"/>
      <c r="D1" s="404"/>
      <c r="E1" s="404"/>
      <c r="F1" s="404"/>
      <c r="G1" s="404"/>
      <c r="H1" s="404"/>
      <c r="I1" s="405"/>
    </row>
    <row r="2" spans="1:9" ht="15.75" thickBot="1">
      <c r="A2" s="406" t="s">
        <v>521</v>
      </c>
      <c r="B2" s="407"/>
      <c r="C2" s="407"/>
      <c r="D2" s="407"/>
      <c r="E2" s="407"/>
      <c r="F2" s="407"/>
      <c r="G2" s="407"/>
      <c r="H2" s="407"/>
      <c r="I2" s="408"/>
    </row>
    <row r="3" spans="1:9" ht="15.75" thickBot="1">
      <c r="A3" s="75" t="s">
        <v>216</v>
      </c>
      <c r="B3" s="266" t="s">
        <v>142</v>
      </c>
      <c r="C3" s="266" t="s">
        <v>367</v>
      </c>
      <c r="D3" s="266" t="s">
        <v>365</v>
      </c>
      <c r="E3" s="266" t="s">
        <v>365</v>
      </c>
      <c r="F3" s="266" t="s">
        <v>517</v>
      </c>
      <c r="G3" s="266" t="s">
        <v>102</v>
      </c>
      <c r="H3" s="266" t="s">
        <v>102</v>
      </c>
      <c r="I3" s="266" t="s">
        <v>518</v>
      </c>
    </row>
    <row r="4" spans="1:9" ht="15.75" thickBot="1">
      <c r="A4" s="72" t="s">
        <v>214</v>
      </c>
      <c r="B4" s="72" t="s">
        <v>11</v>
      </c>
      <c r="C4" s="72" t="s">
        <v>23</v>
      </c>
      <c r="D4" s="72" t="s">
        <v>366</v>
      </c>
      <c r="E4" s="72" t="s">
        <v>16</v>
      </c>
      <c r="F4" s="72" t="s">
        <v>99</v>
      </c>
      <c r="G4" s="72" t="s">
        <v>12</v>
      </c>
      <c r="H4" s="72" t="s">
        <v>188</v>
      </c>
      <c r="I4" s="72" t="s">
        <v>25</v>
      </c>
    </row>
    <row r="5" spans="1:9">
      <c r="A5" s="23" t="s">
        <v>54</v>
      </c>
      <c r="B5" s="78">
        <v>1091475</v>
      </c>
      <c r="C5" s="155">
        <v>645000</v>
      </c>
      <c r="D5" s="78">
        <v>3621082</v>
      </c>
      <c r="E5" s="78">
        <v>3621082</v>
      </c>
      <c r="F5" s="78">
        <v>2629054.6666666665</v>
      </c>
      <c r="G5" s="78">
        <v>492312</v>
      </c>
      <c r="H5" s="78">
        <v>491761</v>
      </c>
      <c r="I5" s="78">
        <v>1204375.8888888888</v>
      </c>
    </row>
    <row r="6" spans="1:9">
      <c r="A6" s="32" t="s">
        <v>75</v>
      </c>
      <c r="B6" s="78">
        <v>62541</v>
      </c>
      <c r="C6" s="155">
        <v>450000</v>
      </c>
      <c r="D6" s="78">
        <v>40086</v>
      </c>
      <c r="E6" s="78">
        <v>87146</v>
      </c>
      <c r="F6" s="78">
        <v>192410.66666666666</v>
      </c>
      <c r="G6" s="78">
        <v>21607</v>
      </c>
      <c r="H6" s="78">
        <v>21561</v>
      </c>
      <c r="I6" s="78">
        <v>78526.222222222219</v>
      </c>
    </row>
    <row r="7" spans="1:9">
      <c r="A7" s="32" t="s">
        <v>57</v>
      </c>
      <c r="B7" s="78">
        <v>2161971</v>
      </c>
      <c r="C7" s="155">
        <v>250000</v>
      </c>
      <c r="D7" s="78">
        <v>556088</v>
      </c>
      <c r="E7" s="78">
        <v>315969</v>
      </c>
      <c r="F7" s="78">
        <v>374019</v>
      </c>
      <c r="G7" s="78">
        <v>2504287</v>
      </c>
      <c r="H7" s="78">
        <v>2499031</v>
      </c>
      <c r="I7" s="78">
        <v>1792445.6666666667</v>
      </c>
    </row>
    <row r="8" spans="1:9">
      <c r="A8" s="32" t="s">
        <v>58</v>
      </c>
      <c r="B8" s="78">
        <v>1611846</v>
      </c>
      <c r="C8" s="155">
        <v>385000</v>
      </c>
      <c r="D8" s="78">
        <v>200371</v>
      </c>
      <c r="E8" s="78">
        <v>143837</v>
      </c>
      <c r="F8" s="78">
        <v>243069.33333333334</v>
      </c>
      <c r="G8" s="78">
        <v>124134</v>
      </c>
      <c r="H8" s="78">
        <v>123873</v>
      </c>
      <c r="I8" s="78">
        <v>163692.11111111112</v>
      </c>
    </row>
    <row r="9" spans="1:9">
      <c r="A9" s="32" t="s">
        <v>60</v>
      </c>
      <c r="B9" s="78">
        <v>9937239</v>
      </c>
      <c r="C9" s="155">
        <v>2680000</v>
      </c>
      <c r="D9" s="78">
        <v>2514864</v>
      </c>
      <c r="E9" s="78">
        <v>1439270</v>
      </c>
      <c r="F9" s="78">
        <v>2211378</v>
      </c>
      <c r="G9" s="78">
        <v>4619202</v>
      </c>
      <c r="H9" s="78">
        <v>4609506</v>
      </c>
      <c r="I9" s="78">
        <v>3813362</v>
      </c>
    </row>
    <row r="10" spans="1:9">
      <c r="A10" s="32" t="s">
        <v>76</v>
      </c>
      <c r="B10" s="78">
        <v>177208</v>
      </c>
      <c r="C10" s="155">
        <v>0</v>
      </c>
      <c r="D10" s="78">
        <v>25551</v>
      </c>
      <c r="E10" s="78">
        <v>91944</v>
      </c>
      <c r="F10" s="78">
        <v>39165</v>
      </c>
      <c r="G10" s="78">
        <v>0</v>
      </c>
      <c r="H10" s="78">
        <v>0</v>
      </c>
      <c r="I10" s="78">
        <v>13055</v>
      </c>
    </row>
    <row r="11" spans="1:9" ht="15.75" thickBot="1">
      <c r="A11" s="43" t="s">
        <v>62</v>
      </c>
      <c r="B11" s="78">
        <v>3975212</v>
      </c>
      <c r="C11" s="155">
        <v>1745000</v>
      </c>
      <c r="D11" s="78">
        <v>0</v>
      </c>
      <c r="E11" s="78">
        <v>0</v>
      </c>
      <c r="F11" s="78">
        <v>581666.66666666663</v>
      </c>
      <c r="G11" s="78">
        <v>5931290</v>
      </c>
      <c r="H11" s="78">
        <v>5918840</v>
      </c>
      <c r="I11" s="78">
        <v>4143932.2222222225</v>
      </c>
    </row>
    <row r="12" spans="1:9" ht="15.75" thickBot="1">
      <c r="A12" s="68" t="s">
        <v>66</v>
      </c>
      <c r="B12" s="69">
        <f>SUM(B5:B11)</f>
        <v>19017492</v>
      </c>
      <c r="C12" s="69">
        <f t="shared" ref="C12:I12" si="0">SUM(C5:C11)</f>
        <v>6155000</v>
      </c>
      <c r="D12" s="69">
        <f t="shared" si="0"/>
        <v>6958042</v>
      </c>
      <c r="E12" s="69">
        <f t="shared" si="0"/>
        <v>5699248</v>
      </c>
      <c r="F12" s="69">
        <f t="shared" si="0"/>
        <v>6270763.333333333</v>
      </c>
      <c r="G12" s="69">
        <f t="shared" si="0"/>
        <v>13692832</v>
      </c>
      <c r="H12" s="69">
        <f t="shared" si="0"/>
        <v>13664572</v>
      </c>
      <c r="I12" s="69">
        <f t="shared" si="0"/>
        <v>11209389.111111112</v>
      </c>
    </row>
    <row r="13" spans="1:9">
      <c r="A13" s="23" t="s">
        <v>63</v>
      </c>
      <c r="B13" s="78">
        <v>851544</v>
      </c>
      <c r="C13" s="155">
        <v>1150000</v>
      </c>
      <c r="D13" s="78">
        <v>1684105</v>
      </c>
      <c r="E13" s="78">
        <v>1684105</v>
      </c>
      <c r="F13" s="78">
        <v>1506070</v>
      </c>
      <c r="G13" s="78">
        <v>1061394</v>
      </c>
      <c r="H13" s="78">
        <v>1059166</v>
      </c>
      <c r="I13" s="78">
        <v>1208876.6666666667</v>
      </c>
    </row>
    <row r="14" spans="1:9">
      <c r="A14" s="32" t="s">
        <v>73</v>
      </c>
      <c r="B14" s="78">
        <v>1255929</v>
      </c>
      <c r="C14" s="155">
        <v>70000</v>
      </c>
      <c r="D14" s="78">
        <v>124</v>
      </c>
      <c r="E14" s="78">
        <v>124</v>
      </c>
      <c r="F14" s="78">
        <v>23416</v>
      </c>
      <c r="G14" s="78">
        <v>24193</v>
      </c>
      <c r="H14" s="78">
        <v>24142</v>
      </c>
      <c r="I14" s="78">
        <v>23917</v>
      </c>
    </row>
    <row r="15" spans="1:9" ht="15.75" thickBot="1">
      <c r="A15" s="43" t="s">
        <v>78</v>
      </c>
      <c r="B15" s="78">
        <v>67182</v>
      </c>
      <c r="C15" s="155">
        <v>220000</v>
      </c>
      <c r="D15" s="78">
        <v>447176</v>
      </c>
      <c r="E15" s="78">
        <v>447176</v>
      </c>
      <c r="F15" s="78">
        <v>371450.66666666669</v>
      </c>
      <c r="G15" s="78">
        <v>36329</v>
      </c>
      <c r="H15" s="78">
        <v>36253</v>
      </c>
      <c r="I15" s="78">
        <v>148010.88888888891</v>
      </c>
    </row>
    <row r="16" spans="1:9" ht="15.75" thickBot="1">
      <c r="A16" s="68" t="s">
        <v>67</v>
      </c>
      <c r="B16" s="69">
        <f>SUM(B13:B15)</f>
        <v>2174655</v>
      </c>
      <c r="C16" s="69">
        <f t="shared" ref="C16:I16" si="1">SUM(C13:C15)</f>
        <v>1440000</v>
      </c>
      <c r="D16" s="69">
        <f t="shared" si="1"/>
        <v>2131405</v>
      </c>
      <c r="E16" s="69">
        <f t="shared" si="1"/>
        <v>2131405</v>
      </c>
      <c r="F16" s="69">
        <f t="shared" si="1"/>
        <v>1900936.6666666667</v>
      </c>
      <c r="G16" s="69">
        <f t="shared" si="1"/>
        <v>1121916</v>
      </c>
      <c r="H16" s="69">
        <f t="shared" si="1"/>
        <v>1119561</v>
      </c>
      <c r="I16" s="69">
        <f t="shared" si="1"/>
        <v>1380804.5555555557</v>
      </c>
    </row>
    <row r="17" spans="1:9" ht="15.75" thickBot="1">
      <c r="A17" s="70" t="s">
        <v>53</v>
      </c>
      <c r="B17" s="71">
        <f>+B12+B16</f>
        <v>21192147</v>
      </c>
      <c r="C17" s="71">
        <f t="shared" ref="C17:I17" si="2">+C12+C16</f>
        <v>7595000</v>
      </c>
      <c r="D17" s="71">
        <f t="shared" si="2"/>
        <v>9089447</v>
      </c>
      <c r="E17" s="71">
        <f t="shared" si="2"/>
        <v>7830653</v>
      </c>
      <c r="F17" s="71">
        <f t="shared" si="2"/>
        <v>8171700</v>
      </c>
      <c r="G17" s="71">
        <f t="shared" si="2"/>
        <v>14814748</v>
      </c>
      <c r="H17" s="71">
        <f t="shared" si="2"/>
        <v>14784133</v>
      </c>
      <c r="I17" s="71">
        <f t="shared" si="2"/>
        <v>12590193.666666668</v>
      </c>
    </row>
    <row r="18" spans="1:9">
      <c r="A18" s="23" t="s">
        <v>244</v>
      </c>
      <c r="B18" s="78">
        <v>9466</v>
      </c>
      <c r="C18" s="155">
        <v>380</v>
      </c>
      <c r="D18" s="78">
        <v>358</v>
      </c>
      <c r="E18" s="78">
        <v>281</v>
      </c>
      <c r="F18" s="78">
        <v>1019</v>
      </c>
      <c r="G18" s="78">
        <v>2006</v>
      </c>
      <c r="H18" s="78">
        <v>2892</v>
      </c>
      <c r="I18" s="78">
        <v>5917</v>
      </c>
    </row>
    <row r="19" spans="1:9">
      <c r="A19" s="32" t="s">
        <v>245</v>
      </c>
      <c r="B19" s="78">
        <v>2826</v>
      </c>
      <c r="C19" s="155">
        <v>529</v>
      </c>
      <c r="D19" s="78">
        <v>505</v>
      </c>
      <c r="E19" s="78">
        <v>496</v>
      </c>
      <c r="F19" s="78">
        <v>1530</v>
      </c>
      <c r="G19" s="78">
        <v>541</v>
      </c>
      <c r="H19" s="78">
        <v>556</v>
      </c>
      <c r="I19" s="78">
        <v>2627</v>
      </c>
    </row>
    <row r="20" spans="1:9" ht="15.75" thickBot="1">
      <c r="A20" s="106" t="s">
        <v>246</v>
      </c>
      <c r="B20" s="78">
        <v>4</v>
      </c>
      <c r="C20" s="155">
        <v>3</v>
      </c>
      <c r="D20" s="78">
        <v>2</v>
      </c>
      <c r="E20" s="78">
        <v>2</v>
      </c>
      <c r="F20" s="78">
        <v>7</v>
      </c>
      <c r="G20" s="78">
        <v>3</v>
      </c>
      <c r="H20" s="78">
        <v>3</v>
      </c>
      <c r="I20" s="78">
        <v>13</v>
      </c>
    </row>
    <row r="21" spans="1:9" ht="15.75" thickBot="1"/>
    <row r="22" spans="1:9" ht="15.75" thickBot="1">
      <c r="A22" s="384" t="s">
        <v>69</v>
      </c>
      <c r="B22" s="385"/>
      <c r="C22" s="385"/>
      <c r="D22" s="385"/>
      <c r="E22" s="385"/>
      <c r="F22" s="385"/>
      <c r="G22" s="385"/>
      <c r="H22" s="385"/>
      <c r="I22" s="386"/>
    </row>
    <row r="23" spans="1:9">
      <c r="A23" s="23" t="s">
        <v>54</v>
      </c>
      <c r="B23" s="66">
        <f t="shared" ref="B23" si="3">+B5/B$17</f>
        <v>5.1503748062902734E-2</v>
      </c>
      <c r="C23" s="66">
        <f t="shared" ref="C23:H23" si="4">+C5/C$17</f>
        <v>8.492429229756418E-2</v>
      </c>
      <c r="D23" s="66">
        <f t="shared" si="4"/>
        <v>0.39838309195267874</v>
      </c>
      <c r="E23" s="66">
        <f t="shared" si="4"/>
        <v>0.46242401495762869</v>
      </c>
      <c r="F23" s="66">
        <f t="shared" si="4"/>
        <v>0.32172677247900272</v>
      </c>
      <c r="G23" s="66">
        <f t="shared" si="4"/>
        <v>3.3231209872756524E-2</v>
      </c>
      <c r="H23" s="66">
        <f t="shared" si="4"/>
        <v>3.3262755414876208E-2</v>
      </c>
      <c r="I23" s="66">
        <f t="shared" ref="I23" si="5">+I5/I$17</f>
        <v>9.5659838186409316E-2</v>
      </c>
    </row>
    <row r="24" spans="1:9">
      <c r="A24" s="32" t="s">
        <v>56</v>
      </c>
      <c r="B24" s="66">
        <f t="shared" ref="B24:H24" si="6">+B6/B$17</f>
        <v>2.9511403445814152E-3</v>
      </c>
      <c r="C24" s="66">
        <f t="shared" si="6"/>
        <v>5.9249506254114549E-2</v>
      </c>
      <c r="D24" s="66">
        <f t="shared" si="6"/>
        <v>4.4101692875265133E-3</v>
      </c>
      <c r="E24" s="66">
        <f t="shared" si="6"/>
        <v>1.1128829230461367E-2</v>
      </c>
      <c r="F24" s="66">
        <f t="shared" si="6"/>
        <v>2.354597778512019E-2</v>
      </c>
      <c r="G24" s="66">
        <f t="shared" si="6"/>
        <v>1.4584790777406407E-3</v>
      </c>
      <c r="H24" s="66">
        <f t="shared" si="6"/>
        <v>1.4583878540594839E-3</v>
      </c>
      <c r="I24" s="66">
        <f t="shared" ref="I24" si="7">+I6/I$17</f>
        <v>6.2370940671171203E-3</v>
      </c>
    </row>
    <row r="25" spans="1:9">
      <c r="A25" s="32" t="s">
        <v>57</v>
      </c>
      <c r="B25" s="66">
        <f t="shared" ref="B25:H25" si="8">+B7/B$17</f>
        <v>0.10201755395524578</v>
      </c>
      <c r="C25" s="66">
        <f t="shared" si="8"/>
        <v>3.2916392363396975E-2</v>
      </c>
      <c r="D25" s="66">
        <f t="shared" si="8"/>
        <v>6.1179519502121527E-2</v>
      </c>
      <c r="E25" s="66">
        <f t="shared" si="8"/>
        <v>4.0350274747201799E-2</v>
      </c>
      <c r="F25" s="66">
        <f t="shared" si="8"/>
        <v>4.5770035610705237E-2</v>
      </c>
      <c r="G25" s="66">
        <f t="shared" si="8"/>
        <v>0.16904013487100827</v>
      </c>
      <c r="H25" s="66">
        <f t="shared" si="8"/>
        <v>0.16903466709884171</v>
      </c>
      <c r="I25" s="66">
        <f t="shared" ref="I25" si="9">+I7/I$17</f>
        <v>0.14236839512741412</v>
      </c>
    </row>
    <row r="26" spans="1:9">
      <c r="A26" s="32" t="s">
        <v>58</v>
      </c>
      <c r="B26" s="66">
        <f t="shared" ref="B26:H26" si="10">+B8/B$17</f>
        <v>7.6058645686064755E-2</v>
      </c>
      <c r="C26" s="66">
        <f t="shared" si="10"/>
        <v>5.0691244239631339E-2</v>
      </c>
      <c r="D26" s="66">
        <f t="shared" si="10"/>
        <v>2.2044355393677967E-2</v>
      </c>
      <c r="E26" s="66">
        <f t="shared" si="10"/>
        <v>1.8368455351041604E-2</v>
      </c>
      <c r="F26" s="66">
        <f t="shared" si="10"/>
        <v>2.9745259044425681E-2</v>
      </c>
      <c r="G26" s="66">
        <f t="shared" si="10"/>
        <v>8.3790827896633811E-3</v>
      </c>
      <c r="H26" s="66">
        <f t="shared" si="10"/>
        <v>8.3787801421970429E-3</v>
      </c>
      <c r="I26" s="66">
        <f t="shared" ref="I26" si="11">+I8/I$17</f>
        <v>1.300155624646953E-2</v>
      </c>
    </row>
    <row r="27" spans="1:9">
      <c r="A27" s="32" t="s">
        <v>70</v>
      </c>
      <c r="B27" s="66">
        <f t="shared" ref="B27:H27" si="12">+B9/B$17</f>
        <v>0.46891138495783369</v>
      </c>
      <c r="C27" s="66">
        <f t="shared" si="12"/>
        <v>0.35286372613561556</v>
      </c>
      <c r="D27" s="66">
        <f t="shared" si="12"/>
        <v>0.27667953837015608</v>
      </c>
      <c r="E27" s="66">
        <f t="shared" si="12"/>
        <v>0.1837994864540671</v>
      </c>
      <c r="F27" s="66">
        <f t="shared" si="12"/>
        <v>0.27061419288520139</v>
      </c>
      <c r="G27" s="66">
        <f t="shared" si="12"/>
        <v>0.31179754120691083</v>
      </c>
      <c r="H27" s="66">
        <f t="shared" si="12"/>
        <v>0.31178737366607834</v>
      </c>
      <c r="I27" s="66">
        <f t="shared" ref="I27" si="13">+I9/I$17</f>
        <v>0.30288350608109521</v>
      </c>
    </row>
    <row r="28" spans="1:9">
      <c r="A28" s="32" t="s">
        <v>61</v>
      </c>
      <c r="B28" s="66">
        <f t="shared" ref="B28:H28" si="14">+B10/B$17</f>
        <v>8.3619654016178734E-3</v>
      </c>
      <c r="C28" s="66">
        <f t="shared" si="14"/>
        <v>0</v>
      </c>
      <c r="D28" s="66">
        <f t="shared" si="14"/>
        <v>2.8110621031180445E-3</v>
      </c>
      <c r="E28" s="66">
        <f t="shared" si="14"/>
        <v>1.1741549523392238E-2</v>
      </c>
      <c r="F28" s="66">
        <f t="shared" si="14"/>
        <v>4.7927603803370172E-3</v>
      </c>
      <c r="G28" s="66">
        <f t="shared" si="14"/>
        <v>0</v>
      </c>
      <c r="H28" s="66">
        <f t="shared" si="14"/>
        <v>0</v>
      </c>
      <c r="I28" s="66">
        <f t="shared" ref="I28" si="15">+I10/I$17</f>
        <v>1.0369181241877111E-3</v>
      </c>
    </row>
    <row r="29" spans="1:9" ht="15.75" thickBot="1">
      <c r="A29" s="32" t="s">
        <v>62</v>
      </c>
      <c r="B29" s="66">
        <f t="shared" ref="B29:I35" si="16">+B11/B$17</f>
        <v>0.18757948404189534</v>
      </c>
      <c r="C29" s="66">
        <f t="shared" si="16"/>
        <v>0.22975641869651087</v>
      </c>
      <c r="D29" s="66">
        <f t="shared" si="16"/>
        <v>0</v>
      </c>
      <c r="E29" s="66">
        <f t="shared" si="16"/>
        <v>0</v>
      </c>
      <c r="F29" s="66">
        <f t="shared" si="16"/>
        <v>7.1180619291783431E-2</v>
      </c>
      <c r="G29" s="66">
        <f t="shared" si="16"/>
        <v>0.40036388064110168</v>
      </c>
      <c r="H29" s="66">
        <f t="shared" si="16"/>
        <v>0.40035083558839735</v>
      </c>
      <c r="I29" s="66">
        <f t="shared" ref="I29" si="17">+I11/I$17</f>
        <v>0.32913967266393562</v>
      </c>
    </row>
    <row r="30" spans="1:9" ht="15.75" thickBot="1">
      <c r="A30" s="61" t="s">
        <v>66</v>
      </c>
      <c r="B30" s="116">
        <f t="shared" si="16"/>
        <v>0.89738392245014154</v>
      </c>
      <c r="C30" s="116">
        <f t="shared" si="16"/>
        <v>0.81040157998683349</v>
      </c>
      <c r="D30" s="116">
        <f t="shared" si="16"/>
        <v>0.76550773660927884</v>
      </c>
      <c r="E30" s="116">
        <f t="shared" si="16"/>
        <v>0.72781261026379285</v>
      </c>
      <c r="F30" s="116">
        <f t="shared" si="16"/>
        <v>0.76737561747657568</v>
      </c>
      <c r="G30" s="116">
        <f t="shared" si="16"/>
        <v>0.92427032845918133</v>
      </c>
      <c r="H30" s="116">
        <f t="shared" si="16"/>
        <v>0.9242727997644502</v>
      </c>
      <c r="I30" s="116">
        <f t="shared" ref="I30" si="18">+I12/I$17</f>
        <v>0.89032698049662862</v>
      </c>
    </row>
    <row r="31" spans="1:9">
      <c r="A31" s="32" t="s">
        <v>63</v>
      </c>
      <c r="B31" s="66">
        <f t="shared" si="16"/>
        <v>4.0182054229805031E-2</v>
      </c>
      <c r="C31" s="66">
        <f t="shared" si="16"/>
        <v>0.15141540487162608</v>
      </c>
      <c r="D31" s="66">
        <f t="shared" si="16"/>
        <v>0.18528134879932739</v>
      </c>
      <c r="E31" s="66">
        <f t="shared" si="16"/>
        <v>0.21506571674163061</v>
      </c>
      <c r="F31" s="66">
        <f t="shared" si="16"/>
        <v>0.18430314377669274</v>
      </c>
      <c r="G31" s="66">
        <f t="shared" si="16"/>
        <v>7.16444181163257E-2</v>
      </c>
      <c r="H31" s="66">
        <f t="shared" si="16"/>
        <v>7.1642077354147182E-2</v>
      </c>
      <c r="I31" s="66">
        <f t="shared" ref="I31" si="19">+I13/I$17</f>
        <v>9.6017320993817906E-2</v>
      </c>
    </row>
    <row r="32" spans="1:9">
      <c r="A32" s="32" t="s">
        <v>64</v>
      </c>
      <c r="B32" s="66">
        <f t="shared" si="16"/>
        <v>5.9263886759562401E-2</v>
      </c>
      <c r="C32" s="66">
        <f t="shared" si="16"/>
        <v>9.2165898617511521E-3</v>
      </c>
      <c r="D32" s="66">
        <f t="shared" si="16"/>
        <v>1.3642194074072933E-5</v>
      </c>
      <c r="E32" s="66">
        <f t="shared" si="16"/>
        <v>1.583520556970153E-5</v>
      </c>
      <c r="F32" s="66">
        <f t="shared" si="16"/>
        <v>2.8654992229279097E-3</v>
      </c>
      <c r="G32" s="66">
        <f t="shared" si="16"/>
        <v>1.6330348649872411E-3</v>
      </c>
      <c r="H32" s="66">
        <f t="shared" si="16"/>
        <v>1.6329669112148816E-3</v>
      </c>
      <c r="I32" s="66">
        <f t="shared" ref="I32" si="20">+I14/I$17</f>
        <v>1.8996530659668696E-3</v>
      </c>
    </row>
    <row r="33" spans="1:9" ht="15.75" thickBot="1">
      <c r="A33" s="32" t="s">
        <v>65</v>
      </c>
      <c r="B33" s="66">
        <f t="shared" si="16"/>
        <v>3.1701365604910161E-3</v>
      </c>
      <c r="C33" s="66">
        <f t="shared" si="16"/>
        <v>2.8966425279789335E-2</v>
      </c>
      <c r="D33" s="66">
        <f t="shared" si="16"/>
        <v>4.9197272397319664E-2</v>
      </c>
      <c r="E33" s="66">
        <f t="shared" si="16"/>
        <v>5.7105837789006866E-2</v>
      </c>
      <c r="F33" s="66">
        <f t="shared" si="16"/>
        <v>4.5455739523803697E-2</v>
      </c>
      <c r="G33" s="66">
        <f t="shared" si="16"/>
        <v>2.4522185595057034E-3</v>
      </c>
      <c r="H33" s="66">
        <f t="shared" si="16"/>
        <v>2.4521559701877684E-3</v>
      </c>
      <c r="I33" s="66">
        <f t="shared" ref="I33" si="21">+I15/I$17</f>
        <v>1.1756045443586549E-2</v>
      </c>
    </row>
    <row r="34" spans="1:9" ht="15.75" thickBot="1">
      <c r="A34" s="73" t="s">
        <v>67</v>
      </c>
      <c r="B34" s="117">
        <f t="shared" si="16"/>
        <v>0.10261607754985845</v>
      </c>
      <c r="C34" s="117">
        <f t="shared" si="16"/>
        <v>0.18959842001316657</v>
      </c>
      <c r="D34" s="117">
        <f t="shared" si="16"/>
        <v>0.23449226339072113</v>
      </c>
      <c r="E34" s="117">
        <f t="shared" si="16"/>
        <v>0.27218738973620721</v>
      </c>
      <c r="F34" s="117">
        <f t="shared" si="16"/>
        <v>0.23262438252342435</v>
      </c>
      <c r="G34" s="117">
        <f t="shared" si="16"/>
        <v>7.5729671540818652E-2</v>
      </c>
      <c r="H34" s="117">
        <f t="shared" si="16"/>
        <v>7.5727200235549824E-2</v>
      </c>
      <c r="I34" s="117">
        <f t="shared" si="16"/>
        <v>0.10967301950337134</v>
      </c>
    </row>
    <row r="35" spans="1:9" ht="15.75" thickBot="1">
      <c r="A35" s="74" t="s">
        <v>53</v>
      </c>
      <c r="B35" s="103">
        <f t="shared" si="16"/>
        <v>1</v>
      </c>
      <c r="C35" s="103">
        <f t="shared" si="16"/>
        <v>1</v>
      </c>
      <c r="D35" s="103">
        <f t="shared" si="16"/>
        <v>1</v>
      </c>
      <c r="E35" s="103">
        <f t="shared" si="16"/>
        <v>1</v>
      </c>
      <c r="F35" s="103">
        <f t="shared" si="16"/>
        <v>1</v>
      </c>
      <c r="G35" s="103">
        <f t="shared" si="16"/>
        <v>1</v>
      </c>
      <c r="H35" s="103">
        <f t="shared" si="16"/>
        <v>1</v>
      </c>
      <c r="I35" s="103">
        <f t="shared" si="16"/>
        <v>1</v>
      </c>
    </row>
    <row r="36" spans="1:9">
      <c r="A36" s="90" t="s">
        <v>232</v>
      </c>
      <c r="B36" s="67"/>
      <c r="C36" s="67"/>
      <c r="D36" s="67"/>
      <c r="E36" s="67"/>
      <c r="F36" s="67"/>
      <c r="G36" s="67"/>
    </row>
    <row r="37" spans="1:9">
      <c r="A37" s="90" t="s">
        <v>233</v>
      </c>
      <c r="B37" s="67"/>
      <c r="C37" s="67"/>
      <c r="D37" s="67"/>
      <c r="E37" s="67"/>
      <c r="F37" s="67"/>
      <c r="G37" s="67"/>
    </row>
    <row r="38" spans="1:9">
      <c r="A38" s="8"/>
      <c r="B38" s="67"/>
      <c r="C38" s="67"/>
      <c r="D38" s="67"/>
      <c r="E38" s="67"/>
      <c r="F38" s="67"/>
      <c r="G38" s="67"/>
    </row>
    <row r="39" spans="1:9">
      <c r="A39" s="89" t="s">
        <v>469</v>
      </c>
      <c r="B39" s="67"/>
      <c r="C39" s="67"/>
      <c r="D39" s="67"/>
      <c r="E39" s="67"/>
      <c r="F39" s="67"/>
      <c r="G39" s="67"/>
    </row>
  </sheetData>
  <mergeCells count="3">
    <mergeCell ref="A22:I22"/>
    <mergeCell ref="A1:I1"/>
    <mergeCell ref="A2:I2"/>
  </mergeCells>
  <hyperlinks>
    <hyperlink ref="A1:H1" location="CONTENIDO!A1" display="EMPRESAS DE TRANSPORTE AÉREO  CARGA  - COSTOS DE OPERACIÓN POR TIPO DE AERONAVE -   I SEMESTRE DE 2011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08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b150946a-e91e-41f5-8b47-a9dbc3d237ee">AEVVZYF6TF2M-982-15</_dlc_DocId>
    <_dlc_DocIdUrl xmlns="b150946a-e91e-41f5-8b47-a9dbc3d237ee">
      <Url>http://www.aerocivil.gov.co/AAeronautica/Estadisticas/Estadisticas-Financieras/Costos/_layouts/DocIdRedir.aspx?ID=AEVVZYF6TF2M-982-15</Url>
      <Description>AEVVZYF6TF2M-982-15</Description>
    </_dlc_DocIdUrl>
  </documentManagement>
</p:properties>
</file>

<file path=customXml/itemProps1.xml><?xml version="1.0" encoding="utf-8"?>
<ds:datastoreItem xmlns:ds="http://schemas.openxmlformats.org/officeDocument/2006/customXml" ds:itemID="{7724A7F9-04AD-40A0-94F2-D0BB6DD757B2}"/>
</file>

<file path=customXml/itemProps2.xml><?xml version="1.0" encoding="utf-8"?>
<ds:datastoreItem xmlns:ds="http://schemas.openxmlformats.org/officeDocument/2006/customXml" ds:itemID="{E337E8EF-7D1E-4981-9A9E-15AEAECE17A7}"/>
</file>

<file path=customXml/itemProps3.xml><?xml version="1.0" encoding="utf-8"?>
<ds:datastoreItem xmlns:ds="http://schemas.openxmlformats.org/officeDocument/2006/customXml" ds:itemID="{16419485-6EB6-427C-A87E-AD638079B256}"/>
</file>

<file path=customXml/itemProps4.xml><?xml version="1.0" encoding="utf-8"?>
<ds:datastoreItem xmlns:ds="http://schemas.openxmlformats.org/officeDocument/2006/customXml" ds:itemID="{E337E8EF-7D1E-4981-9A9E-15AEAECE17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CONTENIDO</vt:lpstr>
      <vt:lpstr>BASE DE DATOS</vt:lpstr>
      <vt:lpstr>EMPRESAS - TIPO AERONAVE</vt:lpstr>
      <vt:lpstr>COBERTURA</vt:lpstr>
      <vt:lpstr>GRAFICAS</vt:lpstr>
      <vt:lpstr>PAX REGULAR NACIONAL  I SEM</vt:lpstr>
      <vt:lpstr>PAX-  EXTRAN I SEM </vt:lpstr>
      <vt:lpstr>CARGA -EXTRANJERA I SEM</vt:lpstr>
      <vt:lpstr>CARGA NAL  I SEM 2013</vt:lpstr>
      <vt:lpstr>COMERC. REGIONAL I SEM</vt:lpstr>
      <vt:lpstr>AEROTAXIS I SEM</vt:lpstr>
      <vt:lpstr>TRABAJ AEREOS ESPEC I SEM </vt:lpstr>
      <vt:lpstr>AVIACION AGRICOLA  I SEM 2013</vt:lpstr>
      <vt:lpstr>ESPECIAL DE CARGA 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Costos de Operación I Semestre 2014</dc:title>
  <dc:creator>Maria Nubia Huertas Peña</dc:creator>
  <cp:lastModifiedBy>Maria Nubia Huertas Peña</cp:lastModifiedBy>
  <dcterms:created xsi:type="dcterms:W3CDTF">2012-04-10T13:43:01Z</dcterms:created>
  <dcterms:modified xsi:type="dcterms:W3CDTF">2015-09-14T20:52:17Z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f1397045-9a06-480e-bb99-8fe57012d65f</vt:lpwstr>
  </property>
  <property fmtid="{D5CDD505-2E9C-101B-9397-08002B2CF9AE}" pid="3" name="ContentTypeId">
    <vt:lpwstr>0x0101009975F756529D5344999D0D802AAD6C9A</vt:lpwstr>
  </property>
</Properties>
</file>